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FTP\Sanatorium Pálava\DUR+DSP\DSP-0-Soupisy prací-2022\"/>
    </mc:Choice>
  </mc:AlternateContent>
  <xr:revisionPtr revIDLastSave="0" documentId="13_ncr:1_{AAF84642-4512-4AEE-9824-05C56C57B39A}" xr6:coauthVersionLast="47" xr6:coauthVersionMax="47" xr10:uidLastSave="{00000000-0000-0000-0000-000000000000}"/>
  <bookViews>
    <workbookView xWindow="2808" yWindow="1428" windowWidth="17712" windowHeight="12312" xr2:uid="{6241D0D9-5DF8-44BF-B491-28187BD3CFFE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Položky!$A$1:$G$214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6" i="3" l="1"/>
  <c r="G72" i="3"/>
  <c r="G43" i="3"/>
  <c r="D21" i="1"/>
  <c r="D20" i="1"/>
  <c r="D19" i="1"/>
  <c r="D18" i="1"/>
  <c r="D17" i="1"/>
  <c r="D16" i="1"/>
  <c r="D15" i="1"/>
  <c r="BE213" i="3"/>
  <c r="BE214" i="3" s="1"/>
  <c r="I14" i="2" s="1"/>
  <c r="BD213" i="3"/>
  <c r="BC213" i="3"/>
  <c r="BC214" i="3" s="1"/>
  <c r="G14" i="2" s="1"/>
  <c r="BA213" i="3"/>
  <c r="BA214" i="3" s="1"/>
  <c r="E14" i="2" s="1"/>
  <c r="G213" i="3"/>
  <c r="G214" i="3" s="1"/>
  <c r="B14" i="2"/>
  <c r="A14" i="2"/>
  <c r="BD214" i="3"/>
  <c r="H14" i="2" s="1"/>
  <c r="C214" i="3"/>
  <c r="BE210" i="3"/>
  <c r="BD210" i="3"/>
  <c r="BC210" i="3"/>
  <c r="BA210" i="3"/>
  <c r="G210" i="3"/>
  <c r="BB210" i="3" s="1"/>
  <c r="BE208" i="3"/>
  <c r="BD208" i="3"/>
  <c r="BC208" i="3"/>
  <c r="BA208" i="3"/>
  <c r="G208" i="3"/>
  <c r="BB208" i="3" s="1"/>
  <c r="BE206" i="3"/>
  <c r="BE211" i="3" s="1"/>
  <c r="I13" i="2" s="1"/>
  <c r="BD206" i="3"/>
  <c r="BC206" i="3"/>
  <c r="BC211" i="3" s="1"/>
  <c r="G13" i="2" s="1"/>
  <c r="BA206" i="3"/>
  <c r="B13" i="2"/>
  <c r="A13" i="2"/>
  <c r="C211" i="3"/>
  <c r="BE198" i="3"/>
  <c r="BD198" i="3"/>
  <c r="BC198" i="3"/>
  <c r="BA198" i="3"/>
  <c r="G198" i="3"/>
  <c r="BB198" i="3" s="1"/>
  <c r="BE192" i="3"/>
  <c r="BD192" i="3"/>
  <c r="BD204" i="3" s="1"/>
  <c r="H12" i="2" s="1"/>
  <c r="BC192" i="3"/>
  <c r="BC204" i="3" s="1"/>
  <c r="G12" i="2" s="1"/>
  <c r="BB192" i="3"/>
  <c r="BB204" i="3" s="1"/>
  <c r="F12" i="2" s="1"/>
  <c r="BA192" i="3"/>
  <c r="G192" i="3"/>
  <c r="B12" i="2"/>
  <c r="A12" i="2"/>
  <c r="BA204" i="3"/>
  <c r="E12" i="2" s="1"/>
  <c r="G204" i="3"/>
  <c r="C204" i="3"/>
  <c r="BD189" i="3"/>
  <c r="BC189" i="3"/>
  <c r="BB189" i="3"/>
  <c r="BA189" i="3"/>
  <c r="G189" i="3"/>
  <c r="BE189" i="3" s="1"/>
  <c r="BE188" i="3"/>
  <c r="BD188" i="3"/>
  <c r="BC188" i="3"/>
  <c r="BB188" i="3"/>
  <c r="BA188" i="3"/>
  <c r="G188" i="3"/>
  <c r="BE187" i="3"/>
  <c r="BD187" i="3"/>
  <c r="BC187" i="3"/>
  <c r="BB187" i="3"/>
  <c r="BA187" i="3"/>
  <c r="G187" i="3"/>
  <c r="BE181" i="3"/>
  <c r="BD181" i="3"/>
  <c r="BC181" i="3"/>
  <c r="BA181" i="3"/>
  <c r="G181" i="3"/>
  <c r="G190" i="3" s="1"/>
  <c r="B11" i="2"/>
  <c r="A11" i="2"/>
  <c r="C190" i="3"/>
  <c r="BE178" i="3"/>
  <c r="BD178" i="3"/>
  <c r="BC178" i="3"/>
  <c r="BB178" i="3"/>
  <c r="BA178" i="3"/>
  <c r="G178" i="3"/>
  <c r="BE177" i="3"/>
  <c r="BD177" i="3"/>
  <c r="BC177" i="3"/>
  <c r="BB177" i="3"/>
  <c r="BA177" i="3"/>
  <c r="G177" i="3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69" i="3"/>
  <c r="BD169" i="3"/>
  <c r="BC169" i="3"/>
  <c r="BA169" i="3"/>
  <c r="G169" i="3"/>
  <c r="BB169" i="3" s="1"/>
  <c r="BE168" i="3"/>
  <c r="BD168" i="3"/>
  <c r="BC168" i="3"/>
  <c r="BA168" i="3"/>
  <c r="G168" i="3"/>
  <c r="BB168" i="3" s="1"/>
  <c r="BE162" i="3"/>
  <c r="BE179" i="3" s="1"/>
  <c r="I10" i="2" s="1"/>
  <c r="BD162" i="3"/>
  <c r="BC162" i="3"/>
  <c r="BA162" i="3"/>
  <c r="G162" i="3"/>
  <c r="B10" i="2"/>
  <c r="A10" i="2"/>
  <c r="C179" i="3"/>
  <c r="BE159" i="3"/>
  <c r="BD159" i="3"/>
  <c r="BC159" i="3"/>
  <c r="BA159" i="3"/>
  <c r="G159" i="3"/>
  <c r="BB159" i="3" s="1"/>
  <c r="BE141" i="3"/>
  <c r="BD141" i="3"/>
  <c r="BC141" i="3"/>
  <c r="BB141" i="3"/>
  <c r="BA141" i="3"/>
  <c r="G141" i="3"/>
  <c r="BE140" i="3"/>
  <c r="BD140" i="3"/>
  <c r="BC140" i="3"/>
  <c r="BA140" i="3"/>
  <c r="G140" i="3"/>
  <c r="BB140" i="3" s="1"/>
  <c r="BE106" i="3"/>
  <c r="BD106" i="3"/>
  <c r="BC106" i="3"/>
  <c r="BA106" i="3"/>
  <c r="G106" i="3"/>
  <c r="BB106" i="3" s="1"/>
  <c r="BE105" i="3"/>
  <c r="BD105" i="3"/>
  <c r="BC105" i="3"/>
  <c r="BB105" i="3"/>
  <c r="BA105" i="3"/>
  <c r="G105" i="3"/>
  <c r="BE104" i="3"/>
  <c r="BD104" i="3"/>
  <c r="BC104" i="3"/>
  <c r="BB104" i="3"/>
  <c r="BA104" i="3"/>
  <c r="G104" i="3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B100" i="3"/>
  <c r="BA100" i="3"/>
  <c r="G100" i="3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B90" i="3"/>
  <c r="BA90" i="3"/>
  <c r="G90" i="3"/>
  <c r="BE89" i="3"/>
  <c r="BD89" i="3"/>
  <c r="BC89" i="3"/>
  <c r="BA89" i="3"/>
  <c r="G89" i="3"/>
  <c r="BB89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2" i="3"/>
  <c r="BD72" i="3"/>
  <c r="BD160" i="3" s="1"/>
  <c r="H9" i="2" s="1"/>
  <c r="BC72" i="3"/>
  <c r="BB72" i="3"/>
  <c r="BA72" i="3"/>
  <c r="B9" i="2"/>
  <c r="A9" i="2"/>
  <c r="C160" i="3"/>
  <c r="BD69" i="3"/>
  <c r="BC69" i="3"/>
  <c r="BB69" i="3"/>
  <c r="BA69" i="3"/>
  <c r="G69" i="3"/>
  <c r="BE69" i="3" s="1"/>
  <c r="BE68" i="3"/>
  <c r="BD68" i="3"/>
  <c r="BC68" i="3"/>
  <c r="BB68" i="3"/>
  <c r="BA68" i="3"/>
  <c r="G68" i="3"/>
  <c r="BD67" i="3"/>
  <c r="BC67" i="3"/>
  <c r="BB67" i="3"/>
  <c r="BA67" i="3"/>
  <c r="G67" i="3"/>
  <c r="BE67" i="3" s="1"/>
  <c r="BE66" i="3"/>
  <c r="BD66" i="3"/>
  <c r="BC66" i="3"/>
  <c r="BA66" i="3"/>
  <c r="G66" i="3"/>
  <c r="BB66" i="3" s="1"/>
  <c r="BE62" i="3"/>
  <c r="BD62" i="3"/>
  <c r="BC62" i="3"/>
  <c r="BA62" i="3"/>
  <c r="G62" i="3"/>
  <c r="BB62" i="3" s="1"/>
  <c r="BE56" i="3"/>
  <c r="BD56" i="3"/>
  <c r="BC56" i="3"/>
  <c r="BA56" i="3"/>
  <c r="G56" i="3"/>
  <c r="BB56" i="3" s="1"/>
  <c r="BE55" i="3"/>
  <c r="BD55" i="3"/>
  <c r="BC55" i="3"/>
  <c r="BB55" i="3"/>
  <c r="BA55" i="3"/>
  <c r="G55" i="3"/>
  <c r="BE48" i="3"/>
  <c r="BD48" i="3"/>
  <c r="BC48" i="3"/>
  <c r="BA48" i="3"/>
  <c r="G48" i="3"/>
  <c r="BB48" i="3" s="1"/>
  <c r="BE43" i="3"/>
  <c r="BD43" i="3"/>
  <c r="BC43" i="3"/>
  <c r="BA43" i="3"/>
  <c r="BB43" i="3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B33" i="3"/>
  <c r="BA33" i="3"/>
  <c r="G33" i="3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B29" i="3"/>
  <c r="BA29" i="3"/>
  <c r="G29" i="3"/>
  <c r="BE23" i="3"/>
  <c r="BD23" i="3"/>
  <c r="BC23" i="3"/>
  <c r="BB23" i="3"/>
  <c r="BA23" i="3"/>
  <c r="G23" i="3"/>
  <c r="BE22" i="3"/>
  <c r="BD22" i="3"/>
  <c r="BC22" i="3"/>
  <c r="BA22" i="3"/>
  <c r="G22" i="3"/>
  <c r="B8" i="2"/>
  <c r="A8" i="2"/>
  <c r="C70" i="3"/>
  <c r="BE19" i="3"/>
  <c r="BD19" i="3"/>
  <c r="BC19" i="3"/>
  <c r="BB19" i="3"/>
  <c r="BA19" i="3"/>
  <c r="G19" i="3"/>
  <c r="BE18" i="3"/>
  <c r="BD18" i="3"/>
  <c r="BC18" i="3"/>
  <c r="BA18" i="3"/>
  <c r="G18" i="3"/>
  <c r="BB18" i="3" s="1"/>
  <c r="BE9" i="3"/>
  <c r="BD9" i="3"/>
  <c r="BC9" i="3"/>
  <c r="BA9" i="3"/>
  <c r="G9" i="3"/>
  <c r="BB9" i="3" s="1"/>
  <c r="BE8" i="3"/>
  <c r="BD8" i="3"/>
  <c r="BC8" i="3"/>
  <c r="BA8" i="3"/>
  <c r="G8" i="3"/>
  <c r="B7" i="2"/>
  <c r="A7" i="2"/>
  <c r="C2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211" i="3" l="1"/>
  <c r="E13" i="2" s="1"/>
  <c r="G211" i="3"/>
  <c r="BD211" i="3"/>
  <c r="H13" i="2" s="1"/>
  <c r="BE204" i="3"/>
  <c r="I12" i="2" s="1"/>
  <c r="BA190" i="3"/>
  <c r="E11" i="2" s="1"/>
  <c r="BD190" i="3"/>
  <c r="H11" i="2" s="1"/>
  <c r="BE190" i="3"/>
  <c r="I11" i="2" s="1"/>
  <c r="BC190" i="3"/>
  <c r="G11" i="2" s="1"/>
  <c r="G179" i="3"/>
  <c r="BD179" i="3"/>
  <c r="H10" i="2" s="1"/>
  <c r="BC179" i="3"/>
  <c r="G10" i="2" s="1"/>
  <c r="BA179" i="3"/>
  <c r="E10" i="2" s="1"/>
  <c r="BA160" i="3"/>
  <c r="E9" i="2" s="1"/>
  <c r="BE160" i="3"/>
  <c r="I9" i="2" s="1"/>
  <c r="BC160" i="3"/>
  <c r="G9" i="2" s="1"/>
  <c r="G70" i="3"/>
  <c r="BC70" i="3"/>
  <c r="G8" i="2" s="1"/>
  <c r="BA70" i="3"/>
  <c r="E8" i="2" s="1"/>
  <c r="BD70" i="3"/>
  <c r="H8" i="2" s="1"/>
  <c r="BE70" i="3"/>
  <c r="I8" i="2" s="1"/>
  <c r="BC20" i="3"/>
  <c r="G7" i="2" s="1"/>
  <c r="G20" i="3"/>
  <c r="BA20" i="3"/>
  <c r="E7" i="2" s="1"/>
  <c r="BD20" i="3"/>
  <c r="H7" i="2" s="1"/>
  <c r="BE20" i="3"/>
  <c r="I7" i="2" s="1"/>
  <c r="BB160" i="3"/>
  <c r="F9" i="2" s="1"/>
  <c r="G160" i="3"/>
  <c r="BB22" i="3"/>
  <c r="BB70" i="3" s="1"/>
  <c r="F8" i="2" s="1"/>
  <c r="BB162" i="3"/>
  <c r="BB179" i="3" s="1"/>
  <c r="F10" i="2" s="1"/>
  <c r="BB181" i="3"/>
  <c r="BB190" i="3" s="1"/>
  <c r="F11" i="2" s="1"/>
  <c r="BB206" i="3"/>
  <c r="BB211" i="3" s="1"/>
  <c r="F13" i="2" s="1"/>
  <c r="BB213" i="3"/>
  <c r="BB214" i="3" s="1"/>
  <c r="F14" i="2" s="1"/>
  <c r="BB8" i="3"/>
  <c r="BB20" i="3" s="1"/>
  <c r="F7" i="2" s="1"/>
  <c r="I15" i="2" l="1"/>
  <c r="C21" i="1" s="1"/>
  <c r="H15" i="2"/>
  <c r="C17" i="1" s="1"/>
  <c r="E15" i="2"/>
  <c r="G15" i="2"/>
  <c r="C18" i="1" s="1"/>
  <c r="F15" i="2"/>
  <c r="C16" i="1" s="1"/>
  <c r="G24" i="2" l="1"/>
  <c r="I24" i="2" s="1"/>
  <c r="G19" i="1" s="1"/>
  <c r="C15" i="1"/>
  <c r="C19" i="1" s="1"/>
  <c r="C22" i="1" s="1"/>
  <c r="G25" i="2"/>
  <c r="I25" i="2" s="1"/>
  <c r="G20" i="1" s="1"/>
  <c r="G22" i="2"/>
  <c r="I22" i="2" s="1"/>
  <c r="G17" i="1" s="1"/>
  <c r="G21" i="2"/>
  <c r="I21" i="2" s="1"/>
  <c r="G16" i="1" s="1"/>
  <c r="G26" i="2"/>
  <c r="I26" i="2" s="1"/>
  <c r="G21" i="1" s="1"/>
  <c r="G23" i="2"/>
  <c r="I23" i="2" s="1"/>
  <c r="G18" i="1" s="1"/>
  <c r="G27" i="2"/>
  <c r="I27" i="2" s="1"/>
  <c r="G20" i="2"/>
  <c r="I20" i="2" s="1"/>
  <c r="H28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<sst xmlns="http://schemas.openxmlformats.org/spreadsheetml/2006/main" count="585" uniqueCount="354">
  <si>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</si>
  <si>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</si>
  <si>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</si>
  <si>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</si>
  <si>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</si>
  <si>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</si>
  <si>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</si>
  <si>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</si>
  <si>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</si>
  <si>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</si>
  <si>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</si>
  <si>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</si>
  <si>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</si>
  <si>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</si>
  <si>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</si>
  <si>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</si>
  <si>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</si>
  <si>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</si>
  <si>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</si>
  <si>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</si>
  <si>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</si>
  <si>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</si>
  <si>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</si>
  <si>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</si>
  <si>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</si>
  <si>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</si>
  <si>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</si>
  <si>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</si>
  <si>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</si>
  <si>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</si>
  <si>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</si>
  <si>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</si>
  <si>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</si>
  <si>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</si>
  <si>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</si>
  <si>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</si>
  <si>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</si>
  <si>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</si>
  <si>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</si>
  <si>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</si>
  <si>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</si>
  <si>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</si>
  <si>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</si>
  <si>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</si>
  <si>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</si>
  <si>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</si>
  <si>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</si>
  <si>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</si>
  <si>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</si>
  <si>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</si>
  <si>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</si>
  <si>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</si>
  <si>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</si>
  <si>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</si>
  <si>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</si>
  <si>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</si>
  <si>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</si>
  <si>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</si>
  <si>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</si>
  <si>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</si>
  <si>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</si>
  <si>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</si>
  <si>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</si>
  <si>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</si>
  <si>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</si>
  <si>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</si>
  <si>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</si>
  <si>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</si>
  <si>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</si>
  <si>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</si>
  <si>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</si>
  <si>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</si>
  <si>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</si>
  <si>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</si>
  <si>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</si>
  <si>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</si>
  <si>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0653</t>
  </si>
  <si>
    <t>Sanatorium Pasohlávky-DSP</t>
  </si>
  <si>
    <t>0001</t>
  </si>
  <si>
    <t>Vytápění</t>
  </si>
  <si>
    <t>0002</t>
  </si>
  <si>
    <t>Vytápění - aktualizace</t>
  </si>
  <si>
    <t>713</t>
  </si>
  <si>
    <t>Izolace tepelné</t>
  </si>
  <si>
    <t xml:space="preserve">71360    </t>
  </si>
  <si>
    <t>Izolace Montáž potrubních pouzder</t>
  </si>
  <si>
    <t>bm</t>
  </si>
  <si>
    <t>713-06</t>
  </si>
  <si>
    <t xml:space="preserve">Potrubní pouzdra s Al-polepem </t>
  </si>
  <si>
    <t>vinutá izolační pouzdra z kamenné vlny, kašírovaná vyztuženou hliníkovou fólií se samolepícím přesahem.</t>
  </si>
  <si>
    <t>lambda40 = 0,036 W/mK</t>
  </si>
  <si>
    <t>1.PP:210</t>
  </si>
  <si>
    <t>1.NP:1000</t>
  </si>
  <si>
    <t>2.NP:2132</t>
  </si>
  <si>
    <t>3.NP:2132</t>
  </si>
  <si>
    <t>4.NP:1850</t>
  </si>
  <si>
    <t>3.NP:300</t>
  </si>
  <si>
    <t>713-25</t>
  </si>
  <si>
    <t xml:space="preserve">Izolační pouzdro čerpadel DN25 </t>
  </si>
  <si>
    <t>kus</t>
  </si>
  <si>
    <t>998713201</t>
  </si>
  <si>
    <t xml:space="preserve">Přesun hmot pro izolace tepelné, výšky do 6 m </t>
  </si>
  <si>
    <t>731</t>
  </si>
  <si>
    <t>Kotelny</t>
  </si>
  <si>
    <t>731249129</t>
  </si>
  <si>
    <t xml:space="preserve">Montáž kotle ocel.teplov.,kapalina/plyn do 200 kW </t>
  </si>
  <si>
    <t>731-01</t>
  </si>
  <si>
    <t xml:space="preserve">Plynový stacionární kondenzační kotel 32-120kW </t>
  </si>
  <si>
    <t>nerezový velkoobjemový plynový kondenzační kotel s válcovým hořákem MatriX s regulací spalování Lambda Pro Control. Dodává se jako předem zapojená a smontovaná jednotka.</t>
  </si>
  <si>
    <t>Normovaný stupeň využití až 98 % (Hs) / 109 % (Hi)</t>
  </si>
  <si>
    <t>Samokalibrující plynově adaptivní regulace spalování.</t>
  </si>
  <si>
    <t>Válcový hořák MatriX s regulací spalování Lambda Pro Control pro ekologický provoz s modulačním rozsahem od 20 do 100 %</t>
  </si>
  <si>
    <t>Provoz nezávislý na vzduchu v mistnosti.</t>
  </si>
  <si>
    <t>731-02</t>
  </si>
  <si>
    <t>Plynové příslušenství kotle plynová trubka DN32 CI1 120-160kW</t>
  </si>
  <si>
    <t>731-03</t>
  </si>
  <si>
    <t>Plynové příslušenství kotle Plynový kulový kohout 5/4"</t>
  </si>
  <si>
    <t>731-04</t>
  </si>
  <si>
    <t>Plynové příslušenství kotle Plynový filtr DN32</t>
  </si>
  <si>
    <t>731-05</t>
  </si>
  <si>
    <t xml:space="preserve">Neutralizační zařízení </t>
  </si>
  <si>
    <t>731-06</t>
  </si>
  <si>
    <t>Kaskádová regulace tří kotlů, nástěnná včetně technické dokumentace</t>
  </si>
  <si>
    <t>731-07</t>
  </si>
  <si>
    <t xml:space="preserve">Stěnová konzole pro kaskádovou regulaci </t>
  </si>
  <si>
    <t>731-08</t>
  </si>
  <si>
    <t>Rozšíření EA1 pro řízení kotlů nadřazenou regulací 0-10V</t>
  </si>
  <si>
    <t>731-09</t>
  </si>
  <si>
    <t>Komunikační modul LON vč. kabelu LON 7m pro propojení kotlů s kaskádovou regulací</t>
  </si>
  <si>
    <t>731-11</t>
  </si>
  <si>
    <t xml:space="preserve">Vzduchospalinová cesta -sání vzduchu </t>
  </si>
  <si>
    <t>soubor</t>
  </si>
  <si>
    <t>1x Kotlová redukce - centrická; DN150* / 160</t>
  </si>
  <si>
    <t xml:space="preserve">1x Trubka s hrdlem 0,5m; DN160 </t>
  </si>
  <si>
    <t>2x Koleno 87°; DN160</t>
  </si>
  <si>
    <t xml:space="preserve">2x Trubka s hrdlem 1m; DN160 </t>
  </si>
  <si>
    <t>1x Ukončovací trubka bez hrdla (černá) 0,5m; DN160</t>
  </si>
  <si>
    <t>731-12</t>
  </si>
  <si>
    <t xml:space="preserve">Vzduchospalinová cesta -odvod spalin v kotelně </t>
  </si>
  <si>
    <t>3x Trubka s hrdlem 1m; DN200</t>
  </si>
  <si>
    <t>1x Trubka s hrdlem 0,5m; DN200</t>
  </si>
  <si>
    <t>1x Revizní koleno 87°; DN200</t>
  </si>
  <si>
    <t>1x Koleno 87°; DN200</t>
  </si>
  <si>
    <t>731-13</t>
  </si>
  <si>
    <t xml:space="preserve">Vzduchospalinová cesta -komín </t>
  </si>
  <si>
    <t>1x Pateční koleno 87° s konzolou, DN 200/300</t>
  </si>
  <si>
    <t>1x Revizní T-kus, DN 200/300</t>
  </si>
  <si>
    <t>3x Trubka s hrdlem; 1,0m, DN 200/300</t>
  </si>
  <si>
    <t>1x Vyústění s přisáváním, DN 200/300</t>
  </si>
  <si>
    <t>3x Stěnová objímka zesílená, DN 200/300</t>
  </si>
  <si>
    <t>1x Krycí deska dvojdílná, DN 200/300</t>
  </si>
  <si>
    <t>731-19</t>
  </si>
  <si>
    <t xml:space="preserve">Montáž vzduchospalinové cesty </t>
  </si>
  <si>
    <t>731-30</t>
  </si>
  <si>
    <t>Zařízení pro úpravu doplňované topné vody změkčení</t>
  </si>
  <si>
    <t>Automatický změkčovací filtr kabinetni</t>
  </si>
  <si>
    <t>Ochranný předfiltr 100microm 3/4"</t>
  </si>
  <si>
    <t>Montážní blok bypassový</t>
  </si>
  <si>
    <t>Pár připojovacích flexi hadic-G3/4"</t>
  </si>
  <si>
    <t>Sůl regenerační tabletovaná, balení pytel 25 kg</t>
  </si>
  <si>
    <t>731-31</t>
  </si>
  <si>
    <t>Zařízení pro úpravu doplňované topné vody chemická úprava proti korozi</t>
  </si>
  <si>
    <t>Dávkovací elektromagnet. čerpadlo s impulsním</t>
  </si>
  <si>
    <t>vodoměrem G 3/4"</t>
  </si>
  <si>
    <t>Tekutý směsný inhibitor koroze, baleno kanystr 20 kg,</t>
  </si>
  <si>
    <t>998731201</t>
  </si>
  <si>
    <t xml:space="preserve">Přesun hmot pro kotelny, výšky do 6 m </t>
  </si>
  <si>
    <t>912      T00</t>
  </si>
  <si>
    <t xml:space="preserve">Hzs - oživení kotle </t>
  </si>
  <si>
    <t>915      T00</t>
  </si>
  <si>
    <t xml:space="preserve">Hzs - Zprovoznění regulace </t>
  </si>
  <si>
    <t>924      T00</t>
  </si>
  <si>
    <t xml:space="preserve">Hzs - revize odkouření </t>
  </si>
  <si>
    <t>hod</t>
  </si>
  <si>
    <t>732</t>
  </si>
  <si>
    <t>Strojovny</t>
  </si>
  <si>
    <t>732111139</t>
  </si>
  <si>
    <t xml:space="preserve">Tělesa rozdělovačů a sběračů DN 200 </t>
  </si>
  <si>
    <t>Rozdělovač DN200</t>
  </si>
  <si>
    <t>Sběrač DN 200</t>
  </si>
  <si>
    <t>732331616</t>
  </si>
  <si>
    <t xml:space="preserve">Nádoba tlak expanzní 50l </t>
  </si>
  <si>
    <t>732331625</t>
  </si>
  <si>
    <t xml:space="preserve">Nádoba tlak expanzní 400l </t>
  </si>
  <si>
    <t>Membránová tlaková expanzní nádoba pro uzavřené topné soustavy s nevyměnitelnou membránou</t>
  </si>
  <si>
    <t>Jmenovitý objem : 400 litrů</t>
  </si>
  <si>
    <t>Užitkový objem max. : 360 litrů</t>
  </si>
  <si>
    <t>Dovol. výst. teplota zdroje: 120 °C</t>
  </si>
  <si>
    <t>Dov. prov. tepl. na membr. : 70 °C</t>
  </si>
  <si>
    <t>Dovol. provozní přetlak : 6 bar</t>
  </si>
  <si>
    <t>Tlak plynu z výroby : 1,5 bar</t>
  </si>
  <si>
    <t>Tlak plynu nastavený : 1,7 bar</t>
  </si>
  <si>
    <t>Průměr : 740 mm</t>
  </si>
  <si>
    <t>Výška : 1.102 mm</t>
  </si>
  <si>
    <t>Hmotnost (prázd.) : 47,0 kg</t>
  </si>
  <si>
    <t>Připojení na systém : R 1</t>
  </si>
  <si>
    <t>732339104</t>
  </si>
  <si>
    <t xml:space="preserve">Montáž nádoby expanzní tlakové 50 l </t>
  </si>
  <si>
    <t>732339109</t>
  </si>
  <si>
    <t xml:space="preserve">Montáž nádoby expanzní tlakové 400 l </t>
  </si>
  <si>
    <t>732429111</t>
  </si>
  <si>
    <t xml:space="preserve">Montáž čerpadel oběhových spirálních, DN 25 </t>
  </si>
  <si>
    <t>732429112</t>
  </si>
  <si>
    <t xml:space="preserve">Montáž čerpadel oběhových spirálních, DN 40 </t>
  </si>
  <si>
    <t>732-01</t>
  </si>
  <si>
    <t xml:space="preserve">Směšovací uzel topné větve </t>
  </si>
  <si>
    <t>732-02</t>
  </si>
  <si>
    <t xml:space="preserve">Směšovací uzel stropního vytápění </t>
  </si>
  <si>
    <t>1.PP:0</t>
  </si>
  <si>
    <t>1.NP:3</t>
  </si>
  <si>
    <t>2.NP:4</t>
  </si>
  <si>
    <t>3.NP:4</t>
  </si>
  <si>
    <t>4.NP:4</t>
  </si>
  <si>
    <t>732-06</t>
  </si>
  <si>
    <t xml:space="preserve">Oběhové čerpadlo závitové, DN25-80; </t>
  </si>
  <si>
    <t>732-07</t>
  </si>
  <si>
    <t xml:space="preserve">Oběhové čerpadlo přírubové, DN40-80; </t>
  </si>
  <si>
    <t>732-11</t>
  </si>
  <si>
    <t xml:space="preserve">Kogenerační jednotka 20 ekW; 39 tkW </t>
  </si>
  <si>
    <t>vč. systému odvodu spalin s tlumičem hluku, všech náplní motoru, dopravy a uvedení do provozu</t>
  </si>
  <si>
    <t>732-12</t>
  </si>
  <si>
    <t xml:space="preserve">Zařízení strojovny KGJ </t>
  </si>
  <si>
    <t>732-13</t>
  </si>
  <si>
    <t xml:space="preserve">Zařízení pro dohřev TV </t>
  </si>
  <si>
    <t>732-21</t>
  </si>
  <si>
    <t xml:space="preserve">Odplyň. zařízení a doplňovací zařízení </t>
  </si>
  <si>
    <t>soub</t>
  </si>
  <si>
    <t>Odplynění v podtlakové trubce pro uzavřené topné soustavy - plně automatická multifunkční jednotka s funkcí "Auto start" a automatickým hydraulickým vyrovnáním odplynovacího procesu, řízením a kontrolou funkce automatického doplňování.</t>
  </si>
  <si>
    <t>Řídicí jednotka se skládá z hydraulické části, základního řízení a ovládacího panelu. Celá jednotka</t>
  </si>
  <si>
    <t>v modulárním rámovém systému z eloxovaných přesných hliníkových profilů pro ustavení na podlahu,  označení CE.</t>
  </si>
  <si>
    <t>V hydraulické části dochází k odplynění pomocí nerezového odstředivého čerpadla v kombinaci s vertikální nerezovou vakuovou trubkou. Ta je vybavena nastřikovací dýzou, odvzdušňovací armaturou a kontrolou tlaku a hladiny.</t>
  </si>
  <si>
    <t>-rozhraní RS 485</t>
  </si>
  <si>
    <t>-beznapěťový výstup souhrnné poruchy</t>
  </si>
  <si>
    <t>-vstup pro vyhodnocení impulsů kontaktního vodoměru</t>
  </si>
  <si>
    <t>-vstup pro požadavk na doplňování prostřednictvím externího signálu.</t>
  </si>
  <si>
    <t>Řídící jednotka s potrubním propojením, kompletní kabeláží, napájecí kabel s ochrannou kontaktní zástrčkou, (délka 5 m), připojení na soustavu pomocí</t>
  </si>
  <si>
    <t>integrovaných uzavíracích armatur.</t>
  </si>
  <si>
    <t>Samooptimalizovatelný provoz s cykly pro trvalé a intervalové odplyňování soustavy a odplyňování doplňovací vody.Řízené doplňování 3-cestný kulový kohout s motorovým pohonem.</t>
  </si>
  <si>
    <t>Typ : 60</t>
  </si>
  <si>
    <t>Dovol. provozní přetlak : 8 bar</t>
  </si>
  <si>
    <t>Dovol. provozní teplota :&gt;0..70 °C</t>
  </si>
  <si>
    <t>Dovol. teplota okolí :&gt;0..35 °C</t>
  </si>
  <si>
    <t>Hlučnost :&lt; 55 dB(A)</t>
  </si>
  <si>
    <t>Napětí rozvodné sítě :230 V/ 50 Hz</t>
  </si>
  <si>
    <t>Elektrický výkon : 0,75 kW</t>
  </si>
  <si>
    <t>El. jmenovitý proud : 5,0 A</t>
  </si>
  <si>
    <t>Hloubka/Šířka/Výška (mm) : 440/685/1215</t>
  </si>
  <si>
    <t>Hmotnost (prázd.) : 40,0 kg</t>
  </si>
  <si>
    <t>Připojení Tlak. strana : G 1</t>
  </si>
  <si>
    <t>Výstupní strana : G 1/2</t>
  </si>
  <si>
    <t>Doplňování : G 1/2</t>
  </si>
  <si>
    <t>St. vylouč. rozpušť. plynů : do 90 %</t>
  </si>
  <si>
    <t>Dílčí objem. tok soust. do : 0,550 m3/h</t>
  </si>
  <si>
    <t>Objem. tok doplňování do : 0,550 m3</t>
  </si>
  <si>
    <t>Údaje o připojené soustavě</t>
  </si>
  <si>
    <t>Objem soustavy : 5.500 litrů</t>
  </si>
  <si>
    <t>Poj. ventil zdroje PSV : 4,0 bar</t>
  </si>
  <si>
    <t>Přetlak plynu exp. nádoby : 1,7 bar</t>
  </si>
  <si>
    <t>Koneč.tlak expanz. zařízení: 3,5 bar</t>
  </si>
  <si>
    <t>Min tlak ve zdr. doplňov. : 0,1 bar</t>
  </si>
  <si>
    <t>732-22</t>
  </si>
  <si>
    <t>Uvedení do provozu podtlakového odplyňovacího zařízení s integrovaným dopouštěním</t>
  </si>
  <si>
    <t>732-23</t>
  </si>
  <si>
    <t xml:space="preserve">Příslušenství fillset FV-s kontaktním vodoměrem </t>
  </si>
  <si>
    <t>soub.</t>
  </si>
  <si>
    <t>kombinovaná armatura s úchytem pro montáž na stěnu, pro přímé propojení doplňovacího zařízení topné soustavy nebo soustavy chladicí vody se soustavou pitné vody.</t>
  </si>
  <si>
    <t>V detailu se skládá z:</t>
  </si>
  <si>
    <t>-armatury uzavírajících kulových kohoutů</t>
  </si>
  <si>
    <t>-oddělovače systémů podle DIN 1988  T4 (EA) popřípadě DIN EN 1717 (BA) s integrovaným filtrem</t>
  </si>
  <si>
    <t>-vodoměru</t>
  </si>
  <si>
    <t>-montážní konzoly pro horizontální montáž na stěnu</t>
  </si>
  <si>
    <t>Typ		         :fillset</t>
  </si>
  <si>
    <t>Dovol. provozní přetlak    :    10 bar</t>
  </si>
  <si>
    <t>Dovol. provozní teplota    :    60 °C</t>
  </si>
  <si>
    <t>Průtokový součinitel kvs   :   0,8 m3/h</t>
  </si>
  <si>
    <t>Množst. vody vers. kontakt :1 / 10 litrů</t>
  </si>
  <si>
    <t>Připoj. kabel: 2 x 0,14 mm2, 1,5m dlouhý</t>
  </si>
  <si>
    <t>Max. spínací výkon         :      4 W DC</t>
  </si>
  <si>
    <t>Hmotnost (prázdná)         :      1,7 kg</t>
  </si>
  <si>
    <t xml:space="preserve">Vestavná délka      	       :    293 mm  </t>
  </si>
  <si>
    <t>Připojení             	Vstup:       G 1/2</t>
  </si>
  <si>
    <t xml:space="preserve">               		Výstup:     G 1/2</t>
  </si>
  <si>
    <t>998732201</t>
  </si>
  <si>
    <t xml:space="preserve">Přesun hmot pro strojovny, výšky do 6 m </t>
  </si>
  <si>
    <t>733</t>
  </si>
  <si>
    <t>Rozvod potrubí</t>
  </si>
  <si>
    <t>733161110</t>
  </si>
  <si>
    <t xml:space="preserve">Potrubí měděné 42 x 1,5 mm, tvrdé </t>
  </si>
  <si>
    <t>m</t>
  </si>
  <si>
    <t>73316111b</t>
  </si>
  <si>
    <t xml:space="preserve">Potrubí měděné 89 x 2 mm, tvrdé </t>
  </si>
  <si>
    <t>733164107</t>
  </si>
  <si>
    <t xml:space="preserve">Montáž potrubí z měděných trubek D 42 mm </t>
  </si>
  <si>
    <t>733164111</t>
  </si>
  <si>
    <t xml:space="preserve">Montáž potrubí z měděných trubek vytápění D 89 mm </t>
  </si>
  <si>
    <t>733291102</t>
  </si>
  <si>
    <t xml:space="preserve">Zkouška těsnosti potrubí Cu -D 64 </t>
  </si>
  <si>
    <t>733291103</t>
  </si>
  <si>
    <t xml:space="preserve">Zkouška těsnosti potrubí Cu -D 108 </t>
  </si>
  <si>
    <t>998733201</t>
  </si>
  <si>
    <t xml:space="preserve">Přesun hmot pro rozvody potrubí, výšky do 6 m </t>
  </si>
  <si>
    <t>735</t>
  </si>
  <si>
    <t>Otopná tělesa</t>
  </si>
  <si>
    <t>735156570</t>
  </si>
  <si>
    <t>Otopná tělesa panelová vč. připojovacích armatur</t>
  </si>
  <si>
    <t>1.PP:21</t>
  </si>
  <si>
    <t>1.NP:14</t>
  </si>
  <si>
    <t>2.NP:70</t>
  </si>
  <si>
    <t>3.NP:70</t>
  </si>
  <si>
    <t>4.NP:43</t>
  </si>
  <si>
    <t>735159121</t>
  </si>
  <si>
    <t xml:space="preserve">Montáž panelových těles nad délku 1600 mm </t>
  </si>
  <si>
    <t>998735201</t>
  </si>
  <si>
    <t xml:space="preserve">Přesun hmot pro otopná tělesa, výšky do 6 m </t>
  </si>
  <si>
    <t>913      T00</t>
  </si>
  <si>
    <t xml:space="preserve">Hzs - topná zkouška </t>
  </si>
  <si>
    <t>736</t>
  </si>
  <si>
    <t>Podlahové vytápění</t>
  </si>
  <si>
    <t>736-01</t>
  </si>
  <si>
    <t>Teplovodní podlahové vytápění do systémové nopové desky</t>
  </si>
  <si>
    <t>m2</t>
  </si>
  <si>
    <t>1.PP:1152</t>
  </si>
  <si>
    <t>1.NP:435</t>
  </si>
  <si>
    <t>2.NP:101</t>
  </si>
  <si>
    <t>3.NP:101</t>
  </si>
  <si>
    <t>4.NP:101</t>
  </si>
  <si>
    <t>736-02</t>
  </si>
  <si>
    <t>Teplovodní stropní vytápění do systémové SDK-desky</t>
  </si>
  <si>
    <t>1.NP:1314</t>
  </si>
  <si>
    <t>2.NP:1455</t>
  </si>
  <si>
    <t>3.NP:1455</t>
  </si>
  <si>
    <t>4.NP:900</t>
  </si>
  <si>
    <t>767</t>
  </si>
  <si>
    <t>Konstrukce zámečnické</t>
  </si>
  <si>
    <t>767998105</t>
  </si>
  <si>
    <t xml:space="preserve">Montáž atypických konstrukcí hmotnosti do 5 kg </t>
  </si>
  <si>
    <t>kg</t>
  </si>
  <si>
    <t>Drobný materiál, určený ke kotvení potrubí (dělené objímky, závitové tyče, hmoždiny, vruty...)</t>
  </si>
  <si>
    <t>767998106</t>
  </si>
  <si>
    <t xml:space="preserve">Montáž atypických konstrukcí hmotnosti do 10 kg </t>
  </si>
  <si>
    <t>998767201</t>
  </si>
  <si>
    <t xml:space="preserve">Přesun hmot pro zámečnické konstr., výšky do 6 m </t>
  </si>
  <si>
    <t>783</t>
  </si>
  <si>
    <t>Nátěry</t>
  </si>
  <si>
    <t>783125530</t>
  </si>
  <si>
    <t xml:space="preserve">Nátěr syntetický OK "C" nebo "CC" 2x + 1x email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</si>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</sst>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D0B1AE9C-CFA1-4F09-9EC5-50BF657A69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DEB6B-EEF2-43F4-978A-185A2A17DEB2}">
  <sheetPr codeName="List21"/>
  <dimension ref="A1:BE55"/>
  <sheetViews>
    <sheetView tabSelected="1" topLeftCell="A19" workbookViewId="0"/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257" max="257" width="2" customWidth="1"/>
    <col min="258" max="258" width="15" customWidth="1"/>
    <col min="259" max="259" width="15.88671875" customWidth="1"/>
    <col min="260" max="260" width="14.5546875" customWidth="1"/>
    <col min="261" max="261" width="13.5546875" customWidth="1"/>
    <col min="262" max="262" width="16.5546875" customWidth="1"/>
    <col min="263" max="263" width="15.33203125" customWidth="1"/>
    <col min="513" max="513" width="2" customWidth="1"/>
    <col min="514" max="514" width="15" customWidth="1"/>
    <col min="515" max="515" width="15.88671875" customWidth="1"/>
    <col min="516" max="516" width="14.5546875" customWidth="1"/>
    <col min="517" max="517" width="13.5546875" customWidth="1"/>
    <col min="518" max="518" width="16.5546875" customWidth="1"/>
    <col min="519" max="519" width="15.33203125" customWidth="1"/>
    <col min="769" max="769" width="2" customWidth="1"/>
    <col min="770" max="770" width="15" customWidth="1"/>
    <col min="771" max="771" width="15.88671875" customWidth="1"/>
    <col min="772" max="772" width="14.5546875" customWidth="1"/>
    <col min="773" max="773" width="13.5546875" customWidth="1"/>
    <col min="774" max="774" width="16.5546875" customWidth="1"/>
    <col min="775" max="775" width="15.33203125" customWidth="1"/>
    <col min="1025" max="1025" width="2" customWidth="1"/>
    <col min="1026" max="1026" width="15" customWidth="1"/>
    <col min="1027" max="1027" width="15.88671875" customWidth="1"/>
    <col min="1028" max="1028" width="14.5546875" customWidth="1"/>
    <col min="1029" max="1029" width="13.5546875" customWidth="1"/>
    <col min="1030" max="1030" width="16.5546875" customWidth="1"/>
    <col min="1031" max="1031" width="15.33203125" customWidth="1"/>
    <col min="1281" max="1281" width="2" customWidth="1"/>
    <col min="1282" max="1282" width="15" customWidth="1"/>
    <col min="1283" max="1283" width="15.88671875" customWidth="1"/>
    <col min="1284" max="1284" width="14.5546875" customWidth="1"/>
    <col min="1285" max="1285" width="13.5546875" customWidth="1"/>
    <col min="1286" max="1286" width="16.5546875" customWidth="1"/>
    <col min="1287" max="1287" width="15.33203125" customWidth="1"/>
    <col min="1537" max="1537" width="2" customWidth="1"/>
    <col min="1538" max="1538" width="15" customWidth="1"/>
    <col min="1539" max="1539" width="15.88671875" customWidth="1"/>
    <col min="1540" max="1540" width="14.5546875" customWidth="1"/>
    <col min="1541" max="1541" width="13.5546875" customWidth="1"/>
    <col min="1542" max="1542" width="16.5546875" customWidth="1"/>
    <col min="1543" max="1543" width="15.33203125" customWidth="1"/>
    <col min="1793" max="1793" width="2" customWidth="1"/>
    <col min="1794" max="1794" width="15" customWidth="1"/>
    <col min="1795" max="1795" width="15.88671875" customWidth="1"/>
    <col min="1796" max="1796" width="14.5546875" customWidth="1"/>
    <col min="1797" max="1797" width="13.5546875" customWidth="1"/>
    <col min="1798" max="1798" width="16.5546875" customWidth="1"/>
    <col min="1799" max="1799" width="15.33203125" customWidth="1"/>
    <col min="2049" max="2049" width="2" customWidth="1"/>
    <col min="2050" max="2050" width="15" customWidth="1"/>
    <col min="2051" max="2051" width="15.88671875" customWidth="1"/>
    <col min="2052" max="2052" width="14.5546875" customWidth="1"/>
    <col min="2053" max="2053" width="13.5546875" customWidth="1"/>
    <col min="2054" max="2054" width="16.5546875" customWidth="1"/>
    <col min="2055" max="2055" width="15.33203125" customWidth="1"/>
    <col min="2305" max="2305" width="2" customWidth="1"/>
    <col min="2306" max="2306" width="15" customWidth="1"/>
    <col min="2307" max="2307" width="15.88671875" customWidth="1"/>
    <col min="2308" max="2308" width="14.5546875" customWidth="1"/>
    <col min="2309" max="2309" width="13.5546875" customWidth="1"/>
    <col min="2310" max="2310" width="16.5546875" customWidth="1"/>
    <col min="2311" max="2311" width="15.33203125" customWidth="1"/>
    <col min="2561" max="2561" width="2" customWidth="1"/>
    <col min="2562" max="2562" width="15" customWidth="1"/>
    <col min="2563" max="2563" width="15.88671875" customWidth="1"/>
    <col min="2564" max="2564" width="14.5546875" customWidth="1"/>
    <col min="2565" max="2565" width="13.5546875" customWidth="1"/>
    <col min="2566" max="2566" width="16.5546875" customWidth="1"/>
    <col min="2567" max="2567" width="15.33203125" customWidth="1"/>
    <col min="2817" max="2817" width="2" customWidth="1"/>
    <col min="2818" max="2818" width="15" customWidth="1"/>
    <col min="2819" max="2819" width="15.88671875" customWidth="1"/>
    <col min="2820" max="2820" width="14.5546875" customWidth="1"/>
    <col min="2821" max="2821" width="13.5546875" customWidth="1"/>
    <col min="2822" max="2822" width="16.5546875" customWidth="1"/>
    <col min="2823" max="2823" width="15.33203125" customWidth="1"/>
    <col min="3073" max="3073" width="2" customWidth="1"/>
    <col min="3074" max="3074" width="15" customWidth="1"/>
    <col min="3075" max="3075" width="15.88671875" customWidth="1"/>
    <col min="3076" max="3076" width="14.5546875" customWidth="1"/>
    <col min="3077" max="3077" width="13.5546875" customWidth="1"/>
    <col min="3078" max="3078" width="16.5546875" customWidth="1"/>
    <col min="3079" max="3079" width="15.33203125" customWidth="1"/>
    <col min="3329" max="3329" width="2" customWidth="1"/>
    <col min="3330" max="3330" width="15" customWidth="1"/>
    <col min="3331" max="3331" width="15.88671875" customWidth="1"/>
    <col min="3332" max="3332" width="14.5546875" customWidth="1"/>
    <col min="3333" max="3333" width="13.5546875" customWidth="1"/>
    <col min="3334" max="3334" width="16.5546875" customWidth="1"/>
    <col min="3335" max="3335" width="15.33203125" customWidth="1"/>
    <col min="3585" max="3585" width="2" customWidth="1"/>
    <col min="3586" max="3586" width="15" customWidth="1"/>
    <col min="3587" max="3587" width="15.88671875" customWidth="1"/>
    <col min="3588" max="3588" width="14.5546875" customWidth="1"/>
    <col min="3589" max="3589" width="13.5546875" customWidth="1"/>
    <col min="3590" max="3590" width="16.5546875" customWidth="1"/>
    <col min="3591" max="3591" width="15.33203125" customWidth="1"/>
    <col min="3841" max="3841" width="2" customWidth="1"/>
    <col min="3842" max="3842" width="15" customWidth="1"/>
    <col min="3843" max="3843" width="15.88671875" customWidth="1"/>
    <col min="3844" max="3844" width="14.5546875" customWidth="1"/>
    <col min="3845" max="3845" width="13.5546875" customWidth="1"/>
    <col min="3846" max="3846" width="16.5546875" customWidth="1"/>
    <col min="3847" max="3847" width="15.33203125" customWidth="1"/>
    <col min="4097" max="4097" width="2" customWidth="1"/>
    <col min="4098" max="4098" width="15" customWidth="1"/>
    <col min="4099" max="4099" width="15.88671875" customWidth="1"/>
    <col min="4100" max="4100" width="14.5546875" customWidth="1"/>
    <col min="4101" max="4101" width="13.5546875" customWidth="1"/>
    <col min="4102" max="4102" width="16.5546875" customWidth="1"/>
    <col min="4103" max="4103" width="15.33203125" customWidth="1"/>
    <col min="4353" max="4353" width="2" customWidth="1"/>
    <col min="4354" max="4354" width="15" customWidth="1"/>
    <col min="4355" max="4355" width="15.88671875" customWidth="1"/>
    <col min="4356" max="4356" width="14.5546875" customWidth="1"/>
    <col min="4357" max="4357" width="13.5546875" customWidth="1"/>
    <col min="4358" max="4358" width="16.5546875" customWidth="1"/>
    <col min="4359" max="4359" width="15.33203125" customWidth="1"/>
    <col min="4609" max="4609" width="2" customWidth="1"/>
    <col min="4610" max="4610" width="15" customWidth="1"/>
    <col min="4611" max="4611" width="15.88671875" customWidth="1"/>
    <col min="4612" max="4612" width="14.5546875" customWidth="1"/>
    <col min="4613" max="4613" width="13.5546875" customWidth="1"/>
    <col min="4614" max="4614" width="16.5546875" customWidth="1"/>
    <col min="4615" max="4615" width="15.33203125" customWidth="1"/>
    <col min="4865" max="4865" width="2" customWidth="1"/>
    <col min="4866" max="4866" width="15" customWidth="1"/>
    <col min="4867" max="4867" width="15.88671875" customWidth="1"/>
    <col min="4868" max="4868" width="14.5546875" customWidth="1"/>
    <col min="4869" max="4869" width="13.5546875" customWidth="1"/>
    <col min="4870" max="4870" width="16.5546875" customWidth="1"/>
    <col min="4871" max="4871" width="15.33203125" customWidth="1"/>
    <col min="5121" max="5121" width="2" customWidth="1"/>
    <col min="5122" max="5122" width="15" customWidth="1"/>
    <col min="5123" max="5123" width="15.88671875" customWidth="1"/>
    <col min="5124" max="5124" width="14.5546875" customWidth="1"/>
    <col min="5125" max="5125" width="13.5546875" customWidth="1"/>
    <col min="5126" max="5126" width="16.5546875" customWidth="1"/>
    <col min="5127" max="5127" width="15.33203125" customWidth="1"/>
    <col min="5377" max="5377" width="2" customWidth="1"/>
    <col min="5378" max="5378" width="15" customWidth="1"/>
    <col min="5379" max="5379" width="15.88671875" customWidth="1"/>
    <col min="5380" max="5380" width="14.5546875" customWidth="1"/>
    <col min="5381" max="5381" width="13.5546875" customWidth="1"/>
    <col min="5382" max="5382" width="16.5546875" customWidth="1"/>
    <col min="5383" max="5383" width="15.33203125" customWidth="1"/>
    <col min="5633" max="5633" width="2" customWidth="1"/>
    <col min="5634" max="5634" width="15" customWidth="1"/>
    <col min="5635" max="5635" width="15.88671875" customWidth="1"/>
    <col min="5636" max="5636" width="14.5546875" customWidth="1"/>
    <col min="5637" max="5637" width="13.5546875" customWidth="1"/>
    <col min="5638" max="5638" width="16.5546875" customWidth="1"/>
    <col min="5639" max="5639" width="15.33203125" customWidth="1"/>
    <col min="5889" max="5889" width="2" customWidth="1"/>
    <col min="5890" max="5890" width="15" customWidth="1"/>
    <col min="5891" max="5891" width="15.88671875" customWidth="1"/>
    <col min="5892" max="5892" width="14.5546875" customWidth="1"/>
    <col min="5893" max="5893" width="13.5546875" customWidth="1"/>
    <col min="5894" max="5894" width="16.5546875" customWidth="1"/>
    <col min="5895" max="5895" width="15.33203125" customWidth="1"/>
    <col min="6145" max="6145" width="2" customWidth="1"/>
    <col min="6146" max="6146" width="15" customWidth="1"/>
    <col min="6147" max="6147" width="15.88671875" customWidth="1"/>
    <col min="6148" max="6148" width="14.5546875" customWidth="1"/>
    <col min="6149" max="6149" width="13.5546875" customWidth="1"/>
    <col min="6150" max="6150" width="16.5546875" customWidth="1"/>
    <col min="6151" max="6151" width="15.33203125" customWidth="1"/>
    <col min="6401" max="6401" width="2" customWidth="1"/>
    <col min="6402" max="6402" width="15" customWidth="1"/>
    <col min="6403" max="6403" width="15.88671875" customWidth="1"/>
    <col min="6404" max="6404" width="14.5546875" customWidth="1"/>
    <col min="6405" max="6405" width="13.5546875" customWidth="1"/>
    <col min="6406" max="6406" width="16.5546875" customWidth="1"/>
    <col min="6407" max="6407" width="15.33203125" customWidth="1"/>
    <col min="6657" max="6657" width="2" customWidth="1"/>
    <col min="6658" max="6658" width="15" customWidth="1"/>
    <col min="6659" max="6659" width="15.88671875" customWidth="1"/>
    <col min="6660" max="6660" width="14.5546875" customWidth="1"/>
    <col min="6661" max="6661" width="13.5546875" customWidth="1"/>
    <col min="6662" max="6662" width="16.5546875" customWidth="1"/>
    <col min="6663" max="6663" width="15.33203125" customWidth="1"/>
    <col min="6913" max="6913" width="2" customWidth="1"/>
    <col min="6914" max="6914" width="15" customWidth="1"/>
    <col min="6915" max="6915" width="15.88671875" customWidth="1"/>
    <col min="6916" max="6916" width="14.5546875" customWidth="1"/>
    <col min="6917" max="6917" width="13.5546875" customWidth="1"/>
    <col min="6918" max="6918" width="16.5546875" customWidth="1"/>
    <col min="6919" max="6919" width="15.33203125" customWidth="1"/>
    <col min="7169" max="7169" width="2" customWidth="1"/>
    <col min="7170" max="7170" width="15" customWidth="1"/>
    <col min="7171" max="7171" width="15.88671875" customWidth="1"/>
    <col min="7172" max="7172" width="14.5546875" customWidth="1"/>
    <col min="7173" max="7173" width="13.5546875" customWidth="1"/>
    <col min="7174" max="7174" width="16.5546875" customWidth="1"/>
    <col min="7175" max="7175" width="15.33203125" customWidth="1"/>
    <col min="7425" max="7425" width="2" customWidth="1"/>
    <col min="7426" max="7426" width="15" customWidth="1"/>
    <col min="7427" max="7427" width="15.88671875" customWidth="1"/>
    <col min="7428" max="7428" width="14.5546875" customWidth="1"/>
    <col min="7429" max="7429" width="13.5546875" customWidth="1"/>
    <col min="7430" max="7430" width="16.5546875" customWidth="1"/>
    <col min="7431" max="7431" width="15.33203125" customWidth="1"/>
    <col min="7681" max="7681" width="2" customWidth="1"/>
    <col min="7682" max="7682" width="15" customWidth="1"/>
    <col min="7683" max="7683" width="15.88671875" customWidth="1"/>
    <col min="7684" max="7684" width="14.5546875" customWidth="1"/>
    <col min="7685" max="7685" width="13.5546875" customWidth="1"/>
    <col min="7686" max="7686" width="16.5546875" customWidth="1"/>
    <col min="7687" max="7687" width="15.33203125" customWidth="1"/>
    <col min="7937" max="7937" width="2" customWidth="1"/>
    <col min="7938" max="7938" width="15" customWidth="1"/>
    <col min="7939" max="7939" width="15.88671875" customWidth="1"/>
    <col min="7940" max="7940" width="14.5546875" customWidth="1"/>
    <col min="7941" max="7941" width="13.5546875" customWidth="1"/>
    <col min="7942" max="7942" width="16.5546875" customWidth="1"/>
    <col min="7943" max="7943" width="15.33203125" customWidth="1"/>
    <col min="8193" max="8193" width="2" customWidth="1"/>
    <col min="8194" max="8194" width="15" customWidth="1"/>
    <col min="8195" max="8195" width="15.88671875" customWidth="1"/>
    <col min="8196" max="8196" width="14.5546875" customWidth="1"/>
    <col min="8197" max="8197" width="13.5546875" customWidth="1"/>
    <col min="8198" max="8198" width="16.5546875" customWidth="1"/>
    <col min="8199" max="8199" width="15.33203125" customWidth="1"/>
    <col min="8449" max="8449" width="2" customWidth="1"/>
    <col min="8450" max="8450" width="15" customWidth="1"/>
    <col min="8451" max="8451" width="15.88671875" customWidth="1"/>
    <col min="8452" max="8452" width="14.5546875" customWidth="1"/>
    <col min="8453" max="8453" width="13.5546875" customWidth="1"/>
    <col min="8454" max="8454" width="16.5546875" customWidth="1"/>
    <col min="8455" max="8455" width="15.33203125" customWidth="1"/>
    <col min="8705" max="8705" width="2" customWidth="1"/>
    <col min="8706" max="8706" width="15" customWidth="1"/>
    <col min="8707" max="8707" width="15.88671875" customWidth="1"/>
    <col min="8708" max="8708" width="14.5546875" customWidth="1"/>
    <col min="8709" max="8709" width="13.5546875" customWidth="1"/>
    <col min="8710" max="8710" width="16.5546875" customWidth="1"/>
    <col min="8711" max="8711" width="15.33203125" customWidth="1"/>
    <col min="8961" max="8961" width="2" customWidth="1"/>
    <col min="8962" max="8962" width="15" customWidth="1"/>
    <col min="8963" max="8963" width="15.88671875" customWidth="1"/>
    <col min="8964" max="8964" width="14.5546875" customWidth="1"/>
    <col min="8965" max="8965" width="13.5546875" customWidth="1"/>
    <col min="8966" max="8966" width="16.5546875" customWidth="1"/>
    <col min="8967" max="8967" width="15.33203125" customWidth="1"/>
    <col min="9217" max="9217" width="2" customWidth="1"/>
    <col min="9218" max="9218" width="15" customWidth="1"/>
    <col min="9219" max="9219" width="15.88671875" customWidth="1"/>
    <col min="9220" max="9220" width="14.5546875" customWidth="1"/>
    <col min="9221" max="9221" width="13.5546875" customWidth="1"/>
    <col min="9222" max="9222" width="16.5546875" customWidth="1"/>
    <col min="9223" max="9223" width="15.33203125" customWidth="1"/>
    <col min="9473" max="9473" width="2" customWidth="1"/>
    <col min="9474" max="9474" width="15" customWidth="1"/>
    <col min="9475" max="9475" width="15.88671875" customWidth="1"/>
    <col min="9476" max="9476" width="14.5546875" customWidth="1"/>
    <col min="9477" max="9477" width="13.5546875" customWidth="1"/>
    <col min="9478" max="9478" width="16.5546875" customWidth="1"/>
    <col min="9479" max="9479" width="15.33203125" customWidth="1"/>
    <col min="9729" max="9729" width="2" customWidth="1"/>
    <col min="9730" max="9730" width="15" customWidth="1"/>
    <col min="9731" max="9731" width="15.88671875" customWidth="1"/>
    <col min="9732" max="9732" width="14.5546875" customWidth="1"/>
    <col min="9733" max="9733" width="13.5546875" customWidth="1"/>
    <col min="9734" max="9734" width="16.5546875" customWidth="1"/>
    <col min="9735" max="9735" width="15.33203125" customWidth="1"/>
    <col min="9985" max="9985" width="2" customWidth="1"/>
    <col min="9986" max="9986" width="15" customWidth="1"/>
    <col min="9987" max="9987" width="15.88671875" customWidth="1"/>
    <col min="9988" max="9988" width="14.5546875" customWidth="1"/>
    <col min="9989" max="9989" width="13.5546875" customWidth="1"/>
    <col min="9990" max="9990" width="16.5546875" customWidth="1"/>
    <col min="9991" max="9991" width="15.33203125" customWidth="1"/>
    <col min="10241" max="10241" width="2" customWidth="1"/>
    <col min="10242" max="10242" width="15" customWidth="1"/>
    <col min="10243" max="10243" width="15.88671875" customWidth="1"/>
    <col min="10244" max="10244" width="14.5546875" customWidth="1"/>
    <col min="10245" max="10245" width="13.5546875" customWidth="1"/>
    <col min="10246" max="10246" width="16.5546875" customWidth="1"/>
    <col min="10247" max="10247" width="15.33203125" customWidth="1"/>
    <col min="10497" max="10497" width="2" customWidth="1"/>
    <col min="10498" max="10498" width="15" customWidth="1"/>
    <col min="10499" max="10499" width="15.88671875" customWidth="1"/>
    <col min="10500" max="10500" width="14.5546875" customWidth="1"/>
    <col min="10501" max="10501" width="13.5546875" customWidth="1"/>
    <col min="10502" max="10502" width="16.5546875" customWidth="1"/>
    <col min="10503" max="10503" width="15.33203125" customWidth="1"/>
    <col min="10753" max="10753" width="2" customWidth="1"/>
    <col min="10754" max="10754" width="15" customWidth="1"/>
    <col min="10755" max="10755" width="15.88671875" customWidth="1"/>
    <col min="10756" max="10756" width="14.5546875" customWidth="1"/>
    <col min="10757" max="10757" width="13.5546875" customWidth="1"/>
    <col min="10758" max="10758" width="16.5546875" customWidth="1"/>
    <col min="10759" max="10759" width="15.33203125" customWidth="1"/>
    <col min="11009" max="11009" width="2" customWidth="1"/>
    <col min="11010" max="11010" width="15" customWidth="1"/>
    <col min="11011" max="11011" width="15.88671875" customWidth="1"/>
    <col min="11012" max="11012" width="14.5546875" customWidth="1"/>
    <col min="11013" max="11013" width="13.5546875" customWidth="1"/>
    <col min="11014" max="11014" width="16.5546875" customWidth="1"/>
    <col min="11015" max="11015" width="15.33203125" customWidth="1"/>
    <col min="11265" max="11265" width="2" customWidth="1"/>
    <col min="11266" max="11266" width="15" customWidth="1"/>
    <col min="11267" max="11267" width="15.88671875" customWidth="1"/>
    <col min="11268" max="11268" width="14.5546875" customWidth="1"/>
    <col min="11269" max="11269" width="13.5546875" customWidth="1"/>
    <col min="11270" max="11270" width="16.5546875" customWidth="1"/>
    <col min="11271" max="11271" width="15.33203125" customWidth="1"/>
    <col min="11521" max="11521" width="2" customWidth="1"/>
    <col min="11522" max="11522" width="15" customWidth="1"/>
    <col min="11523" max="11523" width="15.88671875" customWidth="1"/>
    <col min="11524" max="11524" width="14.5546875" customWidth="1"/>
    <col min="11525" max="11525" width="13.5546875" customWidth="1"/>
    <col min="11526" max="11526" width="16.5546875" customWidth="1"/>
    <col min="11527" max="11527" width="15.33203125" customWidth="1"/>
    <col min="11777" max="11777" width="2" customWidth="1"/>
    <col min="11778" max="11778" width="15" customWidth="1"/>
    <col min="11779" max="11779" width="15.88671875" customWidth="1"/>
    <col min="11780" max="11780" width="14.5546875" customWidth="1"/>
    <col min="11781" max="11781" width="13.5546875" customWidth="1"/>
    <col min="11782" max="11782" width="16.5546875" customWidth="1"/>
    <col min="11783" max="11783" width="15.33203125" customWidth="1"/>
    <col min="12033" max="12033" width="2" customWidth="1"/>
    <col min="12034" max="12034" width="15" customWidth="1"/>
    <col min="12035" max="12035" width="15.88671875" customWidth="1"/>
    <col min="12036" max="12036" width="14.5546875" customWidth="1"/>
    <col min="12037" max="12037" width="13.5546875" customWidth="1"/>
    <col min="12038" max="12038" width="16.5546875" customWidth="1"/>
    <col min="12039" max="12039" width="15.33203125" customWidth="1"/>
    <col min="12289" max="12289" width="2" customWidth="1"/>
    <col min="12290" max="12290" width="15" customWidth="1"/>
    <col min="12291" max="12291" width="15.88671875" customWidth="1"/>
    <col min="12292" max="12292" width="14.5546875" customWidth="1"/>
    <col min="12293" max="12293" width="13.5546875" customWidth="1"/>
    <col min="12294" max="12294" width="16.5546875" customWidth="1"/>
    <col min="12295" max="12295" width="15.33203125" customWidth="1"/>
    <col min="12545" max="12545" width="2" customWidth="1"/>
    <col min="12546" max="12546" width="15" customWidth="1"/>
    <col min="12547" max="12547" width="15.88671875" customWidth="1"/>
    <col min="12548" max="12548" width="14.5546875" customWidth="1"/>
    <col min="12549" max="12549" width="13.5546875" customWidth="1"/>
    <col min="12550" max="12550" width="16.5546875" customWidth="1"/>
    <col min="12551" max="12551" width="15.33203125" customWidth="1"/>
    <col min="12801" max="12801" width="2" customWidth="1"/>
    <col min="12802" max="12802" width="15" customWidth="1"/>
    <col min="12803" max="12803" width="15.88671875" customWidth="1"/>
    <col min="12804" max="12804" width="14.5546875" customWidth="1"/>
    <col min="12805" max="12805" width="13.5546875" customWidth="1"/>
    <col min="12806" max="12806" width="16.5546875" customWidth="1"/>
    <col min="12807" max="12807" width="15.33203125" customWidth="1"/>
    <col min="13057" max="13057" width="2" customWidth="1"/>
    <col min="13058" max="13058" width="15" customWidth="1"/>
    <col min="13059" max="13059" width="15.88671875" customWidth="1"/>
    <col min="13060" max="13060" width="14.5546875" customWidth="1"/>
    <col min="13061" max="13061" width="13.5546875" customWidth="1"/>
    <col min="13062" max="13062" width="16.5546875" customWidth="1"/>
    <col min="13063" max="13063" width="15.33203125" customWidth="1"/>
    <col min="13313" max="13313" width="2" customWidth="1"/>
    <col min="13314" max="13314" width="15" customWidth="1"/>
    <col min="13315" max="13315" width="15.88671875" customWidth="1"/>
    <col min="13316" max="13316" width="14.5546875" customWidth="1"/>
    <col min="13317" max="13317" width="13.5546875" customWidth="1"/>
    <col min="13318" max="13318" width="16.5546875" customWidth="1"/>
    <col min="13319" max="13319" width="15.33203125" customWidth="1"/>
    <col min="13569" max="13569" width="2" customWidth="1"/>
    <col min="13570" max="13570" width="15" customWidth="1"/>
    <col min="13571" max="13571" width="15.88671875" customWidth="1"/>
    <col min="13572" max="13572" width="14.5546875" customWidth="1"/>
    <col min="13573" max="13573" width="13.5546875" customWidth="1"/>
    <col min="13574" max="13574" width="16.5546875" customWidth="1"/>
    <col min="13575" max="13575" width="15.33203125" customWidth="1"/>
    <col min="13825" max="13825" width="2" customWidth="1"/>
    <col min="13826" max="13826" width="15" customWidth="1"/>
    <col min="13827" max="13827" width="15.88671875" customWidth="1"/>
    <col min="13828" max="13828" width="14.5546875" customWidth="1"/>
    <col min="13829" max="13829" width="13.5546875" customWidth="1"/>
    <col min="13830" max="13830" width="16.5546875" customWidth="1"/>
    <col min="13831" max="13831" width="15.33203125" customWidth="1"/>
    <col min="14081" max="14081" width="2" customWidth="1"/>
    <col min="14082" max="14082" width="15" customWidth="1"/>
    <col min="14083" max="14083" width="15.88671875" customWidth="1"/>
    <col min="14084" max="14084" width="14.5546875" customWidth="1"/>
    <col min="14085" max="14085" width="13.5546875" customWidth="1"/>
    <col min="14086" max="14086" width="16.5546875" customWidth="1"/>
    <col min="14087" max="14087" width="15.33203125" customWidth="1"/>
    <col min="14337" max="14337" width="2" customWidth="1"/>
    <col min="14338" max="14338" width="15" customWidth="1"/>
    <col min="14339" max="14339" width="15.88671875" customWidth="1"/>
    <col min="14340" max="14340" width="14.5546875" customWidth="1"/>
    <col min="14341" max="14341" width="13.5546875" customWidth="1"/>
    <col min="14342" max="14342" width="16.5546875" customWidth="1"/>
    <col min="14343" max="14343" width="15.33203125" customWidth="1"/>
    <col min="14593" max="14593" width="2" customWidth="1"/>
    <col min="14594" max="14594" width="15" customWidth="1"/>
    <col min="14595" max="14595" width="15.88671875" customWidth="1"/>
    <col min="14596" max="14596" width="14.5546875" customWidth="1"/>
    <col min="14597" max="14597" width="13.5546875" customWidth="1"/>
    <col min="14598" max="14598" width="16.5546875" customWidth="1"/>
    <col min="14599" max="14599" width="15.33203125" customWidth="1"/>
    <col min="14849" max="14849" width="2" customWidth="1"/>
    <col min="14850" max="14850" width="15" customWidth="1"/>
    <col min="14851" max="14851" width="15.88671875" customWidth="1"/>
    <col min="14852" max="14852" width="14.5546875" customWidth="1"/>
    <col min="14853" max="14853" width="13.5546875" customWidth="1"/>
    <col min="14854" max="14854" width="16.5546875" customWidth="1"/>
    <col min="14855" max="14855" width="15.33203125" customWidth="1"/>
    <col min="15105" max="15105" width="2" customWidth="1"/>
    <col min="15106" max="15106" width="15" customWidth="1"/>
    <col min="15107" max="15107" width="15.88671875" customWidth="1"/>
    <col min="15108" max="15108" width="14.5546875" customWidth="1"/>
    <col min="15109" max="15109" width="13.5546875" customWidth="1"/>
    <col min="15110" max="15110" width="16.5546875" customWidth="1"/>
    <col min="15111" max="15111" width="15.33203125" customWidth="1"/>
    <col min="15361" max="15361" width="2" customWidth="1"/>
    <col min="15362" max="15362" width="15" customWidth="1"/>
    <col min="15363" max="15363" width="15.88671875" customWidth="1"/>
    <col min="15364" max="15364" width="14.5546875" customWidth="1"/>
    <col min="15365" max="15365" width="13.5546875" customWidth="1"/>
    <col min="15366" max="15366" width="16.5546875" customWidth="1"/>
    <col min="15367" max="15367" width="15.33203125" customWidth="1"/>
    <col min="15617" max="15617" width="2" customWidth="1"/>
    <col min="15618" max="15618" width="15" customWidth="1"/>
    <col min="15619" max="15619" width="15.88671875" customWidth="1"/>
    <col min="15620" max="15620" width="14.5546875" customWidth="1"/>
    <col min="15621" max="15621" width="13.5546875" customWidth="1"/>
    <col min="15622" max="15622" width="16.5546875" customWidth="1"/>
    <col min="15623" max="15623" width="15.33203125" customWidth="1"/>
    <col min="15873" max="15873" width="2" customWidth="1"/>
    <col min="15874" max="15874" width="15" customWidth="1"/>
    <col min="15875" max="15875" width="15.88671875" customWidth="1"/>
    <col min="15876" max="15876" width="14.5546875" customWidth="1"/>
    <col min="15877" max="15877" width="13.5546875" customWidth="1"/>
    <col min="15878" max="15878" width="16.5546875" customWidth="1"/>
    <col min="15879" max="15879" width="15.33203125" customWidth="1"/>
    <col min="16129" max="16129" width="2" customWidth="1"/>
    <col min="16130" max="16130" width="15" customWidth="1"/>
    <col min="16131" max="16131" width="15.88671875" customWidth="1"/>
    <col min="16132" max="16132" width="14.5546875" customWidth="1"/>
    <col min="16133" max="16133" width="13.5546875" customWidth="1"/>
    <col min="16134" max="16134" width="16.5546875" customWidth="1"/>
    <col min="16135" max="16135" width="15.33203125" customWidth="1"/>
  </cols>
  <sheetData>
    <row r="1" spans="1:57" ht="24.75" customHeight="1" thickBot="1" x14ac:dyDescent="0.3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1</v>
      </c>
      <c r="B2" s="4"/>
      <c r="C2" s="5" t="str">
        <f>Rekapitulace!H1</f>
        <v>0002</v>
      </c>
      <c r="D2" s="5" t="str">
        <f>Rekapitulace!G2</f>
        <v>Vytápění - aktualizace</v>
      </c>
      <c r="E2" s="6"/>
      <c r="F2" s="7" t="s">
        <v>2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" customHeight="1" x14ac:dyDescent="0.25">
      <c r="A5" s="17" t="s">
        <v>78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" customHeight="1" x14ac:dyDescent="0.25">
      <c r="A6" s="15" t="s">
        <v>8</v>
      </c>
      <c r="B6" s="10"/>
      <c r="C6" s="11" t="s">
        <v>9</v>
      </c>
      <c r="D6" s="11"/>
      <c r="E6" s="12"/>
      <c r="F6" s="13" t="s">
        <v>10</v>
      </c>
      <c r="G6" s="21">
        <v>0</v>
      </c>
    </row>
    <row r="7" spans="1:57" ht="12.9" customHeight="1" x14ac:dyDescent="0.25">
      <c r="A7" s="22" t="s">
        <v>76</v>
      </c>
      <c r="B7" s="23"/>
      <c r="C7" s="24" t="s">
        <v>77</v>
      </c>
      <c r="D7" s="25"/>
      <c r="E7" s="25"/>
      <c r="F7" s="26" t="s">
        <v>11</v>
      </c>
      <c r="G7" s="21">
        <f>IF(PocetMJ=0,,ROUND((F30+F32)/PocetMJ,1))</f>
        <v>0</v>
      </c>
    </row>
    <row r="8" spans="1:57" x14ac:dyDescent="0.25">
      <c r="A8" s="27" t="s">
        <v>12</v>
      </c>
      <c r="B8" s="13"/>
      <c r="C8" s="190"/>
      <c r="D8" s="190"/>
      <c r="E8" s="191"/>
      <c r="F8" s="13" t="s">
        <v>13</v>
      </c>
      <c r="G8" s="28"/>
    </row>
    <row r="9" spans="1:57" x14ac:dyDescent="0.25">
      <c r="A9" s="27" t="s">
        <v>14</v>
      </c>
      <c r="B9" s="13"/>
      <c r="C9" s="190">
        <f>Projektant</f>
        <v>0</v>
      </c>
      <c r="D9" s="190"/>
      <c r="E9" s="191"/>
      <c r="F9" s="13"/>
      <c r="G9" s="28"/>
    </row>
    <row r="10" spans="1:57" x14ac:dyDescent="0.25">
      <c r="A10" s="27" t="s">
        <v>15</v>
      </c>
      <c r="B10" s="13"/>
      <c r="C10" s="190"/>
      <c r="D10" s="190"/>
      <c r="E10" s="190"/>
      <c r="F10" s="13"/>
      <c r="G10" s="29"/>
      <c r="H10" s="30"/>
    </row>
    <row r="11" spans="1:57" ht="13.5" customHeight="1" x14ac:dyDescent="0.25">
      <c r="A11" s="27" t="s">
        <v>16</v>
      </c>
      <c r="B11" s="13"/>
      <c r="C11" s="190"/>
      <c r="D11" s="190"/>
      <c r="E11" s="190"/>
      <c r="F11" s="13" t="s">
        <v>17</v>
      </c>
      <c r="G11" s="29">
        <v>653</v>
      </c>
      <c r="BA11" s="31"/>
      <c r="BB11" s="31"/>
      <c r="BC11" s="31"/>
      <c r="BD11" s="31"/>
      <c r="BE11" s="31"/>
    </row>
    <row r="12" spans="1:57" ht="12.75" customHeight="1" x14ac:dyDescent="0.25">
      <c r="A12" s="32" t="s">
        <v>18</v>
      </c>
      <c r="B12" s="10"/>
      <c r="C12" s="192"/>
      <c r="D12" s="192"/>
      <c r="E12" s="192"/>
      <c r="F12" s="33" t="s">
        <v>19</v>
      </c>
      <c r="G12" s="34"/>
    </row>
    <row r="13" spans="1:57" ht="28.5" customHeight="1" thickBot="1" x14ac:dyDescent="0.3">
      <c r="A13" s="35" t="s">
        <v>20</v>
      </c>
      <c r="B13" s="36"/>
      <c r="C13" s="36"/>
      <c r="D13" s="36"/>
      <c r="E13" s="37"/>
      <c r="F13" s="37"/>
      <c r="G13" s="38"/>
    </row>
    <row r="14" spans="1:57" ht="17.25" customHeight="1" thickBot="1" x14ac:dyDescent="0.3">
      <c r="A14" s="39" t="s">
        <v>21</v>
      </c>
      <c r="B14" s="40"/>
      <c r="C14" s="41"/>
      <c r="D14" s="42" t="s">
        <v>22</v>
      </c>
      <c r="E14" s="43"/>
      <c r="F14" s="43"/>
      <c r="G14" s="41"/>
    </row>
    <row r="15" spans="1:57" ht="15.9" customHeight="1" x14ac:dyDescent="0.25">
      <c r="A15" s="44"/>
      <c r="B15" s="45" t="s">
        <v>23</v>
      </c>
      <c r="C15" s="46">
        <f>HSV</f>
        <v>0</v>
      </c>
      <c r="D15" s="47" t="str">
        <f>Rekapitulace!A20</f>
        <v>Ztížené výrobní podmínky</v>
      </c>
      <c r="E15" s="48"/>
      <c r="F15" s="49"/>
      <c r="G15" s="46">
        <f>Rekapitulace!I20</f>
        <v>0</v>
      </c>
    </row>
    <row r="16" spans="1:57" ht="15.9" customHeight="1" x14ac:dyDescent="0.25">
      <c r="A16" s="44" t="s">
        <v>24</v>
      </c>
      <c r="B16" s="45" t="s">
        <v>25</v>
      </c>
      <c r="C16" s="46">
        <f>PSV</f>
        <v>0</v>
      </c>
      <c r="D16" s="9" t="str">
        <f>Rekapitulace!A21</f>
        <v>Oborová přirážka</v>
      </c>
      <c r="E16" s="50"/>
      <c r="F16" s="51"/>
      <c r="G16" s="46">
        <f>Rekapitulace!I21</f>
        <v>0</v>
      </c>
    </row>
    <row r="17" spans="1:7" ht="15.9" customHeight="1" x14ac:dyDescent="0.25">
      <c r="A17" s="44" t="s">
        <v>26</v>
      </c>
      <c r="B17" s="45" t="s">
        <v>27</v>
      </c>
      <c r="C17" s="46">
        <f>Mont</f>
        <v>0</v>
      </c>
      <c r="D17" s="9" t="str">
        <f>Rekapitulace!A22</f>
        <v>Přesun stavebních kapacit</v>
      </c>
      <c r="E17" s="50"/>
      <c r="F17" s="51"/>
      <c r="G17" s="46">
        <f>Rekapitulace!I22</f>
        <v>0</v>
      </c>
    </row>
    <row r="18" spans="1:7" ht="15.9" customHeight="1" x14ac:dyDescent="0.25">
      <c r="A18" s="52" t="s">
        <v>28</v>
      </c>
      <c r="B18" s="53" t="s">
        <v>29</v>
      </c>
      <c r="C18" s="46">
        <f>Dodavka</f>
        <v>0</v>
      </c>
      <c r="D18" s="9" t="str">
        <f>Rekapitulace!A23</f>
        <v>Mimostaveništní doprava</v>
      </c>
      <c r="E18" s="50"/>
      <c r="F18" s="51"/>
      <c r="G18" s="46">
        <f>Rekapitulace!I23</f>
        <v>0</v>
      </c>
    </row>
    <row r="19" spans="1:7" ht="15.9" customHeight="1" x14ac:dyDescent="0.25">
      <c r="A19" s="54" t="s">
        <v>30</v>
      </c>
      <c r="B19" s="45"/>
      <c r="C19" s="46">
        <f>SUM(C15:C18)</f>
        <v>0</v>
      </c>
      <c r="D19" s="9" t="str">
        <f>Rekapitulace!A24</f>
        <v>Zařízení staveniště</v>
      </c>
      <c r="E19" s="50"/>
      <c r="F19" s="51"/>
      <c r="G19" s="46">
        <f>Rekapitulace!I24</f>
        <v>0</v>
      </c>
    </row>
    <row r="20" spans="1:7" ht="15.9" customHeight="1" x14ac:dyDescent="0.25">
      <c r="A20" s="54"/>
      <c r="B20" s="45"/>
      <c r="C20" s="46"/>
      <c r="D20" s="9" t="str">
        <f>Rekapitulace!A25</f>
        <v>Provoz investora</v>
      </c>
      <c r="E20" s="50"/>
      <c r="F20" s="51"/>
      <c r="G20" s="46">
        <f>Rekapitulace!I25</f>
        <v>0</v>
      </c>
    </row>
    <row r="21" spans="1:7" ht="15.9" customHeight="1" x14ac:dyDescent="0.25">
      <c r="A21" s="54" t="s">
        <v>31</v>
      </c>
      <c r="B21" s="45"/>
      <c r="C21" s="46">
        <f>HZS</f>
        <v>0</v>
      </c>
      <c r="D21" s="9" t="str">
        <f>Rekapitulace!A26</f>
        <v>Kompletační činnost (IČD)</v>
      </c>
      <c r="E21" s="50"/>
      <c r="F21" s="51"/>
      <c r="G21" s="46">
        <f>Rekapitulace!I26</f>
        <v>0</v>
      </c>
    </row>
    <row r="22" spans="1:7" ht="15.9" customHeight="1" x14ac:dyDescent="0.25">
      <c r="A22" s="55" t="s">
        <v>32</v>
      </c>
      <c r="B22" s="56"/>
      <c r="C22" s="46">
        <f>C19+C21</f>
        <v>0</v>
      </c>
      <c r="D22" s="9" t="s">
        <v>33</v>
      </c>
      <c r="E22" s="50"/>
      <c r="F22" s="51"/>
      <c r="G22" s="46">
        <f>G23-SUM(G15:G21)</f>
        <v>0</v>
      </c>
    </row>
    <row r="23" spans="1:7" ht="15.9" customHeight="1" thickBot="1" x14ac:dyDescent="0.3">
      <c r="A23" s="193" t="s">
        <v>34</v>
      </c>
      <c r="B23" s="194"/>
      <c r="C23" s="57">
        <f>C22+G23</f>
        <v>0</v>
      </c>
      <c r="D23" s="58" t="s">
        <v>35</v>
      </c>
      <c r="E23" s="59"/>
      <c r="F23" s="60"/>
      <c r="G23" s="46">
        <f>VRN</f>
        <v>0</v>
      </c>
    </row>
    <row r="24" spans="1:7" x14ac:dyDescent="0.25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5">
      <c r="A25" s="55" t="s">
        <v>39</v>
      </c>
      <c r="B25" s="56"/>
      <c r="C25" s="66"/>
      <c r="D25" s="56" t="s">
        <v>39</v>
      </c>
      <c r="E25" s="56"/>
      <c r="F25" s="67" t="s">
        <v>39</v>
      </c>
      <c r="G25" s="68"/>
    </row>
    <row r="26" spans="1:7" ht="37.5" customHeight="1" x14ac:dyDescent="0.25">
      <c r="A26" s="55" t="s">
        <v>40</v>
      </c>
      <c r="B26" s="69"/>
      <c r="C26" s="66"/>
      <c r="D26" s="56" t="s">
        <v>40</v>
      </c>
      <c r="E26" s="56"/>
      <c r="F26" s="67" t="s">
        <v>40</v>
      </c>
      <c r="G26" s="68"/>
    </row>
    <row r="27" spans="1:7" x14ac:dyDescent="0.25">
      <c r="A27" s="55"/>
      <c r="B27" s="70"/>
      <c r="C27" s="66"/>
      <c r="D27" s="56"/>
      <c r="E27" s="56"/>
      <c r="F27" s="67"/>
      <c r="G27" s="68"/>
    </row>
    <row r="28" spans="1:7" x14ac:dyDescent="0.25">
      <c r="A28" s="55" t="s">
        <v>41</v>
      </c>
      <c r="B28" s="56"/>
      <c r="C28" s="66"/>
      <c r="D28" s="67" t="s">
        <v>42</v>
      </c>
      <c r="E28" s="66"/>
      <c r="F28" s="56" t="s">
        <v>42</v>
      </c>
      <c r="G28" s="68"/>
    </row>
    <row r="29" spans="1:7" ht="69" customHeight="1" x14ac:dyDescent="0.25">
      <c r="A29" s="55"/>
      <c r="B29" s="56"/>
      <c r="C29" s="71"/>
      <c r="D29" s="72"/>
      <c r="E29" s="71"/>
      <c r="F29" s="56"/>
      <c r="G29" s="68"/>
    </row>
    <row r="30" spans="1:7" x14ac:dyDescent="0.25">
      <c r="A30" s="73" t="s">
        <v>43</v>
      </c>
      <c r="B30" s="74"/>
      <c r="C30" s="75">
        <v>21</v>
      </c>
      <c r="D30" s="74" t="s">
        <v>44</v>
      </c>
      <c r="E30" s="76"/>
      <c r="F30" s="185">
        <f>C23-F32</f>
        <v>0</v>
      </c>
      <c r="G30" s="186"/>
    </row>
    <row r="31" spans="1:7" x14ac:dyDescent="0.25">
      <c r="A31" s="73" t="s">
        <v>45</v>
      </c>
      <c r="B31" s="74"/>
      <c r="C31" s="75">
        <f>SazbaDPH1</f>
        <v>21</v>
      </c>
      <c r="D31" s="74" t="s">
        <v>46</v>
      </c>
      <c r="E31" s="76"/>
      <c r="F31" s="185">
        <f>ROUND(PRODUCT(F30,C31/100),0)</f>
        <v>0</v>
      </c>
      <c r="G31" s="186"/>
    </row>
    <row r="32" spans="1:7" x14ac:dyDescent="0.25">
      <c r="A32" s="73" t="s">
        <v>43</v>
      </c>
      <c r="B32" s="74"/>
      <c r="C32" s="75">
        <v>0</v>
      </c>
      <c r="D32" s="74" t="s">
        <v>46</v>
      </c>
      <c r="E32" s="76"/>
      <c r="F32" s="185">
        <v>0</v>
      </c>
      <c r="G32" s="186"/>
    </row>
    <row r="33" spans="1:8" x14ac:dyDescent="0.25">
      <c r="A33" s="73" t="s">
        <v>45</v>
      </c>
      <c r="B33" s="77"/>
      <c r="C33" s="78">
        <f>SazbaDPH2</f>
        <v>0</v>
      </c>
      <c r="D33" s="74" t="s">
        <v>46</v>
      </c>
      <c r="E33" s="51"/>
      <c r="F33" s="185">
        <f>ROUND(PRODUCT(F32,C33/100),0)</f>
        <v>0</v>
      </c>
      <c r="G33" s="186"/>
    </row>
    <row r="34" spans="1:8" s="82" customFormat="1" ht="19.5" customHeight="1" thickBot="1" x14ac:dyDescent="0.35">
      <c r="A34" s="79" t="s">
        <v>47</v>
      </c>
      <c r="B34" s="80"/>
      <c r="C34" s="80"/>
      <c r="D34" s="80"/>
      <c r="E34" s="81"/>
      <c r="F34" s="187">
        <f>ROUND(SUM(F30:F33),0)</f>
        <v>0</v>
      </c>
      <c r="G34" s="188"/>
    </row>
    <row r="36" spans="1:8" x14ac:dyDescent="0.25">
      <c r="A36" t="s">
        <v>48</v>
      </c>
      <c r="H36" t="s">
        <v>6</v>
      </c>
    </row>
    <row r="37" spans="1:8" ht="14.25" customHeight="1" x14ac:dyDescent="0.25">
      <c r="B37" s="189"/>
      <c r="C37" s="189"/>
      <c r="D37" s="189"/>
      <c r="E37" s="189"/>
      <c r="F37" s="189"/>
      <c r="G37" s="189"/>
      <c r="H37" t="s">
        <v>6</v>
      </c>
    </row>
    <row r="38" spans="1:8" ht="12.75" customHeight="1" x14ac:dyDescent="0.25">
      <c r="A38" s="83"/>
      <c r="B38" s="189"/>
      <c r="C38" s="189"/>
      <c r="D38" s="189"/>
      <c r="E38" s="189"/>
      <c r="F38" s="189"/>
      <c r="G38" s="189"/>
      <c r="H38" t="s">
        <v>6</v>
      </c>
    </row>
    <row r="39" spans="1:8" x14ac:dyDescent="0.25">
      <c r="A39" s="83"/>
      <c r="B39" s="189"/>
      <c r="C39" s="189"/>
      <c r="D39" s="189"/>
      <c r="E39" s="189"/>
      <c r="F39" s="189"/>
      <c r="G39" s="189"/>
      <c r="H39" t="s">
        <v>6</v>
      </c>
    </row>
    <row r="40" spans="1:8" x14ac:dyDescent="0.25">
      <c r="A40" s="83"/>
      <c r="B40" s="189"/>
      <c r="C40" s="189"/>
      <c r="D40" s="189"/>
      <c r="E40" s="189"/>
      <c r="F40" s="189"/>
      <c r="G40" s="189"/>
      <c r="H40" t="s">
        <v>6</v>
      </c>
    </row>
    <row r="41" spans="1:8" x14ac:dyDescent="0.25">
      <c r="A41" s="83"/>
      <c r="B41" s="189"/>
      <c r="C41" s="189"/>
      <c r="D41" s="189"/>
      <c r="E41" s="189"/>
      <c r="F41" s="189"/>
      <c r="G41" s="189"/>
      <c r="H41" t="s">
        <v>6</v>
      </c>
    </row>
    <row r="42" spans="1:8" x14ac:dyDescent="0.25">
      <c r="A42" s="83"/>
      <c r="B42" s="189"/>
      <c r="C42" s="189"/>
      <c r="D42" s="189"/>
      <c r="E42" s="189"/>
      <c r="F42" s="189"/>
      <c r="G42" s="189"/>
      <c r="H42" t="s">
        <v>6</v>
      </c>
    </row>
    <row r="43" spans="1:8" x14ac:dyDescent="0.25">
      <c r="A43" s="83"/>
      <c r="B43" s="189"/>
      <c r="C43" s="189"/>
      <c r="D43" s="189"/>
      <c r="E43" s="189"/>
      <c r="F43" s="189"/>
      <c r="G43" s="189"/>
      <c r="H43" t="s">
        <v>6</v>
      </c>
    </row>
    <row r="44" spans="1:8" x14ac:dyDescent="0.25">
      <c r="A44" s="83"/>
      <c r="B44" s="189"/>
      <c r="C44" s="189"/>
      <c r="D44" s="189"/>
      <c r="E44" s="189"/>
      <c r="F44" s="189"/>
      <c r="G44" s="189"/>
      <c r="H44" t="s">
        <v>6</v>
      </c>
    </row>
    <row r="45" spans="1:8" ht="0.75" customHeight="1" x14ac:dyDescent="0.25">
      <c r="A45" s="83"/>
      <c r="B45" s="189"/>
      <c r="C45" s="189"/>
      <c r="D45" s="189"/>
      <c r="E45" s="189"/>
      <c r="F45" s="189"/>
      <c r="G45" s="189"/>
      <c r="H45" t="s">
        <v>6</v>
      </c>
    </row>
    <row r="46" spans="1:8" x14ac:dyDescent="0.25">
      <c r="B46" s="184"/>
      <c r="C46" s="184"/>
      <c r="D46" s="184"/>
      <c r="E46" s="184"/>
      <c r="F46" s="184"/>
      <c r="G46" s="184"/>
    </row>
    <row r="47" spans="1:8" x14ac:dyDescent="0.25">
      <c r="B47" s="184"/>
      <c r="C47" s="184"/>
      <c r="D47" s="184"/>
      <c r="E47" s="184"/>
      <c r="F47" s="184"/>
      <c r="G47" s="184"/>
    </row>
    <row r="48" spans="1:8" x14ac:dyDescent="0.25">
      <c r="B48" s="184"/>
      <c r="C48" s="184"/>
      <c r="D48" s="184"/>
      <c r="E48" s="184"/>
      <c r="F48" s="184"/>
      <c r="G48" s="184"/>
    </row>
    <row r="49" spans="2:7" x14ac:dyDescent="0.25">
      <c r="B49" s="184"/>
      <c r="C49" s="184"/>
      <c r="D49" s="184"/>
      <c r="E49" s="184"/>
      <c r="F49" s="184"/>
      <c r="G49" s="184"/>
    </row>
    <row r="50" spans="2:7" x14ac:dyDescent="0.25">
      <c r="B50" s="184"/>
      <c r="C50" s="184"/>
      <c r="D50" s="184"/>
      <c r="E50" s="184"/>
      <c r="F50" s="184"/>
      <c r="G50" s="184"/>
    </row>
    <row r="51" spans="2:7" x14ac:dyDescent="0.25">
      <c r="B51" s="184"/>
      <c r="C51" s="184"/>
      <c r="D51" s="184"/>
      <c r="E51" s="184"/>
      <c r="F51" s="184"/>
      <c r="G51" s="184"/>
    </row>
    <row r="52" spans="2:7" x14ac:dyDescent="0.25">
      <c r="B52" s="184"/>
      <c r="C52" s="184"/>
      <c r="D52" s="184"/>
      <c r="E52" s="184"/>
      <c r="F52" s="184"/>
      <c r="G52" s="184"/>
    </row>
    <row r="53" spans="2:7" x14ac:dyDescent="0.25">
      <c r="B53" s="184"/>
      <c r="C53" s="184"/>
      <c r="D53" s="184"/>
      <c r="E53" s="184"/>
      <c r="F53" s="184"/>
      <c r="G53" s="184"/>
    </row>
    <row r="54" spans="2:7" x14ac:dyDescent="0.25">
      <c r="B54" s="184"/>
      <c r="C54" s="184"/>
      <c r="D54" s="184"/>
      <c r="E54" s="184"/>
      <c r="F54" s="184"/>
      <c r="G54" s="184"/>
    </row>
    <row r="55" spans="2:7" x14ac:dyDescent="0.25">
      <c r="B55" s="184"/>
      <c r="C55" s="184"/>
      <c r="D55" s="184"/>
      <c r="E55" s="184"/>
      <c r="F55" s="184"/>
      <c r="G55" s="184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4F0DE-2A4F-45B4-8333-4DCA56AED81F}">
  <sheetPr codeName="List31"/>
  <dimension ref="A1:IV79"/>
  <sheetViews>
    <sheetView topLeftCell="A7" workbookViewId="0">
      <selection activeCell="H28" sqref="H28:I28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  <col min="257" max="257" width="5.88671875" customWidth="1"/>
    <col min="258" max="258" width="6.109375" customWidth="1"/>
    <col min="259" max="259" width="11.44140625" customWidth="1"/>
    <col min="260" max="260" width="15.88671875" customWidth="1"/>
    <col min="261" max="261" width="11.33203125" customWidth="1"/>
    <col min="262" max="262" width="10.88671875" customWidth="1"/>
    <col min="263" max="263" width="11" customWidth="1"/>
    <col min="264" max="264" width="11.109375" customWidth="1"/>
    <col min="265" max="265" width="10.6640625" customWidth="1"/>
    <col min="513" max="513" width="5.88671875" customWidth="1"/>
    <col min="514" max="514" width="6.109375" customWidth="1"/>
    <col min="515" max="515" width="11.44140625" customWidth="1"/>
    <col min="516" max="516" width="15.88671875" customWidth="1"/>
    <col min="517" max="517" width="11.33203125" customWidth="1"/>
    <col min="518" max="518" width="10.88671875" customWidth="1"/>
    <col min="519" max="519" width="11" customWidth="1"/>
    <col min="520" max="520" width="11.109375" customWidth="1"/>
    <col min="521" max="521" width="10.6640625" customWidth="1"/>
    <col min="769" max="769" width="5.88671875" customWidth="1"/>
    <col min="770" max="770" width="6.109375" customWidth="1"/>
    <col min="771" max="771" width="11.44140625" customWidth="1"/>
    <col min="772" max="772" width="15.88671875" customWidth="1"/>
    <col min="773" max="773" width="11.33203125" customWidth="1"/>
    <col min="774" max="774" width="10.88671875" customWidth="1"/>
    <col min="775" max="775" width="11" customWidth="1"/>
    <col min="776" max="776" width="11.109375" customWidth="1"/>
    <col min="777" max="777" width="10.6640625" customWidth="1"/>
    <col min="1025" max="1025" width="5.88671875" customWidth="1"/>
    <col min="1026" max="1026" width="6.109375" customWidth="1"/>
    <col min="1027" max="1027" width="11.44140625" customWidth="1"/>
    <col min="1028" max="1028" width="15.88671875" customWidth="1"/>
    <col min="1029" max="1029" width="11.33203125" customWidth="1"/>
    <col min="1030" max="1030" width="10.88671875" customWidth="1"/>
    <col min="1031" max="1031" width="11" customWidth="1"/>
    <col min="1032" max="1032" width="11.109375" customWidth="1"/>
    <col min="1033" max="1033" width="10.6640625" customWidth="1"/>
    <col min="1281" max="1281" width="5.88671875" customWidth="1"/>
    <col min="1282" max="1282" width="6.109375" customWidth="1"/>
    <col min="1283" max="1283" width="11.44140625" customWidth="1"/>
    <col min="1284" max="1284" width="15.88671875" customWidth="1"/>
    <col min="1285" max="1285" width="11.33203125" customWidth="1"/>
    <col min="1286" max="1286" width="10.88671875" customWidth="1"/>
    <col min="1287" max="1287" width="11" customWidth="1"/>
    <col min="1288" max="1288" width="11.109375" customWidth="1"/>
    <col min="1289" max="1289" width="10.6640625" customWidth="1"/>
    <col min="1537" max="1537" width="5.88671875" customWidth="1"/>
    <col min="1538" max="1538" width="6.109375" customWidth="1"/>
    <col min="1539" max="1539" width="11.44140625" customWidth="1"/>
    <col min="1540" max="1540" width="15.88671875" customWidth="1"/>
    <col min="1541" max="1541" width="11.33203125" customWidth="1"/>
    <col min="1542" max="1542" width="10.88671875" customWidth="1"/>
    <col min="1543" max="1543" width="11" customWidth="1"/>
    <col min="1544" max="1544" width="11.109375" customWidth="1"/>
    <col min="1545" max="1545" width="10.6640625" customWidth="1"/>
    <col min="1793" max="1793" width="5.88671875" customWidth="1"/>
    <col min="1794" max="1794" width="6.109375" customWidth="1"/>
    <col min="1795" max="1795" width="11.44140625" customWidth="1"/>
    <col min="1796" max="1796" width="15.88671875" customWidth="1"/>
    <col min="1797" max="1797" width="11.33203125" customWidth="1"/>
    <col min="1798" max="1798" width="10.88671875" customWidth="1"/>
    <col min="1799" max="1799" width="11" customWidth="1"/>
    <col min="1800" max="1800" width="11.109375" customWidth="1"/>
    <col min="1801" max="1801" width="10.6640625" customWidth="1"/>
    <col min="2049" max="2049" width="5.88671875" customWidth="1"/>
    <col min="2050" max="2050" width="6.109375" customWidth="1"/>
    <col min="2051" max="2051" width="11.44140625" customWidth="1"/>
    <col min="2052" max="2052" width="15.88671875" customWidth="1"/>
    <col min="2053" max="2053" width="11.33203125" customWidth="1"/>
    <col min="2054" max="2054" width="10.88671875" customWidth="1"/>
    <col min="2055" max="2055" width="11" customWidth="1"/>
    <col min="2056" max="2056" width="11.109375" customWidth="1"/>
    <col min="2057" max="2057" width="10.6640625" customWidth="1"/>
    <col min="2305" max="2305" width="5.88671875" customWidth="1"/>
    <col min="2306" max="2306" width="6.109375" customWidth="1"/>
    <col min="2307" max="2307" width="11.44140625" customWidth="1"/>
    <col min="2308" max="2308" width="15.88671875" customWidth="1"/>
    <col min="2309" max="2309" width="11.33203125" customWidth="1"/>
    <col min="2310" max="2310" width="10.88671875" customWidth="1"/>
    <col min="2311" max="2311" width="11" customWidth="1"/>
    <col min="2312" max="2312" width="11.109375" customWidth="1"/>
    <col min="2313" max="2313" width="10.6640625" customWidth="1"/>
    <col min="2561" max="2561" width="5.88671875" customWidth="1"/>
    <col min="2562" max="2562" width="6.109375" customWidth="1"/>
    <col min="2563" max="2563" width="11.44140625" customWidth="1"/>
    <col min="2564" max="2564" width="15.88671875" customWidth="1"/>
    <col min="2565" max="2565" width="11.33203125" customWidth="1"/>
    <col min="2566" max="2566" width="10.88671875" customWidth="1"/>
    <col min="2567" max="2567" width="11" customWidth="1"/>
    <col min="2568" max="2568" width="11.109375" customWidth="1"/>
    <col min="2569" max="2569" width="10.6640625" customWidth="1"/>
    <col min="2817" max="2817" width="5.88671875" customWidth="1"/>
    <col min="2818" max="2818" width="6.109375" customWidth="1"/>
    <col min="2819" max="2819" width="11.44140625" customWidth="1"/>
    <col min="2820" max="2820" width="15.88671875" customWidth="1"/>
    <col min="2821" max="2821" width="11.33203125" customWidth="1"/>
    <col min="2822" max="2822" width="10.88671875" customWidth="1"/>
    <col min="2823" max="2823" width="11" customWidth="1"/>
    <col min="2824" max="2824" width="11.109375" customWidth="1"/>
    <col min="2825" max="2825" width="10.6640625" customWidth="1"/>
    <col min="3073" max="3073" width="5.88671875" customWidth="1"/>
    <col min="3074" max="3074" width="6.109375" customWidth="1"/>
    <col min="3075" max="3075" width="11.44140625" customWidth="1"/>
    <col min="3076" max="3076" width="15.88671875" customWidth="1"/>
    <col min="3077" max="3077" width="11.33203125" customWidth="1"/>
    <col min="3078" max="3078" width="10.88671875" customWidth="1"/>
    <col min="3079" max="3079" width="11" customWidth="1"/>
    <col min="3080" max="3080" width="11.109375" customWidth="1"/>
    <col min="3081" max="3081" width="10.6640625" customWidth="1"/>
    <col min="3329" max="3329" width="5.88671875" customWidth="1"/>
    <col min="3330" max="3330" width="6.109375" customWidth="1"/>
    <col min="3331" max="3331" width="11.44140625" customWidth="1"/>
    <col min="3332" max="3332" width="15.88671875" customWidth="1"/>
    <col min="3333" max="3333" width="11.33203125" customWidth="1"/>
    <col min="3334" max="3334" width="10.88671875" customWidth="1"/>
    <col min="3335" max="3335" width="11" customWidth="1"/>
    <col min="3336" max="3336" width="11.109375" customWidth="1"/>
    <col min="3337" max="3337" width="10.6640625" customWidth="1"/>
    <col min="3585" max="3585" width="5.88671875" customWidth="1"/>
    <col min="3586" max="3586" width="6.109375" customWidth="1"/>
    <col min="3587" max="3587" width="11.44140625" customWidth="1"/>
    <col min="3588" max="3588" width="15.88671875" customWidth="1"/>
    <col min="3589" max="3589" width="11.33203125" customWidth="1"/>
    <col min="3590" max="3590" width="10.88671875" customWidth="1"/>
    <col min="3591" max="3591" width="11" customWidth="1"/>
    <col min="3592" max="3592" width="11.109375" customWidth="1"/>
    <col min="3593" max="3593" width="10.6640625" customWidth="1"/>
    <col min="3841" max="3841" width="5.88671875" customWidth="1"/>
    <col min="3842" max="3842" width="6.109375" customWidth="1"/>
    <col min="3843" max="3843" width="11.44140625" customWidth="1"/>
    <col min="3844" max="3844" width="15.88671875" customWidth="1"/>
    <col min="3845" max="3845" width="11.33203125" customWidth="1"/>
    <col min="3846" max="3846" width="10.88671875" customWidth="1"/>
    <col min="3847" max="3847" width="11" customWidth="1"/>
    <col min="3848" max="3848" width="11.109375" customWidth="1"/>
    <col min="3849" max="3849" width="10.6640625" customWidth="1"/>
    <col min="4097" max="4097" width="5.88671875" customWidth="1"/>
    <col min="4098" max="4098" width="6.109375" customWidth="1"/>
    <col min="4099" max="4099" width="11.44140625" customWidth="1"/>
    <col min="4100" max="4100" width="15.88671875" customWidth="1"/>
    <col min="4101" max="4101" width="11.33203125" customWidth="1"/>
    <col min="4102" max="4102" width="10.88671875" customWidth="1"/>
    <col min="4103" max="4103" width="11" customWidth="1"/>
    <col min="4104" max="4104" width="11.109375" customWidth="1"/>
    <col min="4105" max="4105" width="10.6640625" customWidth="1"/>
    <col min="4353" max="4353" width="5.88671875" customWidth="1"/>
    <col min="4354" max="4354" width="6.109375" customWidth="1"/>
    <col min="4355" max="4355" width="11.44140625" customWidth="1"/>
    <col min="4356" max="4356" width="15.88671875" customWidth="1"/>
    <col min="4357" max="4357" width="11.33203125" customWidth="1"/>
    <col min="4358" max="4358" width="10.88671875" customWidth="1"/>
    <col min="4359" max="4359" width="11" customWidth="1"/>
    <col min="4360" max="4360" width="11.109375" customWidth="1"/>
    <col min="4361" max="4361" width="10.6640625" customWidth="1"/>
    <col min="4609" max="4609" width="5.88671875" customWidth="1"/>
    <col min="4610" max="4610" width="6.109375" customWidth="1"/>
    <col min="4611" max="4611" width="11.44140625" customWidth="1"/>
    <col min="4612" max="4612" width="15.88671875" customWidth="1"/>
    <col min="4613" max="4613" width="11.33203125" customWidth="1"/>
    <col min="4614" max="4614" width="10.88671875" customWidth="1"/>
    <col min="4615" max="4615" width="11" customWidth="1"/>
    <col min="4616" max="4616" width="11.109375" customWidth="1"/>
    <col min="4617" max="4617" width="10.6640625" customWidth="1"/>
    <col min="4865" max="4865" width="5.88671875" customWidth="1"/>
    <col min="4866" max="4866" width="6.109375" customWidth="1"/>
    <col min="4867" max="4867" width="11.44140625" customWidth="1"/>
    <col min="4868" max="4868" width="15.88671875" customWidth="1"/>
    <col min="4869" max="4869" width="11.33203125" customWidth="1"/>
    <col min="4870" max="4870" width="10.88671875" customWidth="1"/>
    <col min="4871" max="4871" width="11" customWidth="1"/>
    <col min="4872" max="4872" width="11.109375" customWidth="1"/>
    <col min="4873" max="4873" width="10.6640625" customWidth="1"/>
    <col min="5121" max="5121" width="5.88671875" customWidth="1"/>
    <col min="5122" max="5122" width="6.109375" customWidth="1"/>
    <col min="5123" max="5123" width="11.44140625" customWidth="1"/>
    <col min="5124" max="5124" width="15.88671875" customWidth="1"/>
    <col min="5125" max="5125" width="11.33203125" customWidth="1"/>
    <col min="5126" max="5126" width="10.88671875" customWidth="1"/>
    <col min="5127" max="5127" width="11" customWidth="1"/>
    <col min="5128" max="5128" width="11.109375" customWidth="1"/>
    <col min="5129" max="5129" width="10.6640625" customWidth="1"/>
    <col min="5377" max="5377" width="5.88671875" customWidth="1"/>
    <col min="5378" max="5378" width="6.109375" customWidth="1"/>
    <col min="5379" max="5379" width="11.44140625" customWidth="1"/>
    <col min="5380" max="5380" width="15.88671875" customWidth="1"/>
    <col min="5381" max="5381" width="11.33203125" customWidth="1"/>
    <col min="5382" max="5382" width="10.88671875" customWidth="1"/>
    <col min="5383" max="5383" width="11" customWidth="1"/>
    <col min="5384" max="5384" width="11.109375" customWidth="1"/>
    <col min="5385" max="5385" width="10.6640625" customWidth="1"/>
    <col min="5633" max="5633" width="5.88671875" customWidth="1"/>
    <col min="5634" max="5634" width="6.109375" customWidth="1"/>
    <col min="5635" max="5635" width="11.44140625" customWidth="1"/>
    <col min="5636" max="5636" width="15.88671875" customWidth="1"/>
    <col min="5637" max="5637" width="11.33203125" customWidth="1"/>
    <col min="5638" max="5638" width="10.88671875" customWidth="1"/>
    <col min="5639" max="5639" width="11" customWidth="1"/>
    <col min="5640" max="5640" width="11.109375" customWidth="1"/>
    <col min="5641" max="5641" width="10.6640625" customWidth="1"/>
    <col min="5889" max="5889" width="5.88671875" customWidth="1"/>
    <col min="5890" max="5890" width="6.109375" customWidth="1"/>
    <col min="5891" max="5891" width="11.44140625" customWidth="1"/>
    <col min="5892" max="5892" width="15.88671875" customWidth="1"/>
    <col min="5893" max="5893" width="11.33203125" customWidth="1"/>
    <col min="5894" max="5894" width="10.88671875" customWidth="1"/>
    <col min="5895" max="5895" width="11" customWidth="1"/>
    <col min="5896" max="5896" width="11.109375" customWidth="1"/>
    <col min="5897" max="5897" width="10.6640625" customWidth="1"/>
    <col min="6145" max="6145" width="5.88671875" customWidth="1"/>
    <col min="6146" max="6146" width="6.109375" customWidth="1"/>
    <col min="6147" max="6147" width="11.44140625" customWidth="1"/>
    <col min="6148" max="6148" width="15.88671875" customWidth="1"/>
    <col min="6149" max="6149" width="11.33203125" customWidth="1"/>
    <col min="6150" max="6150" width="10.88671875" customWidth="1"/>
    <col min="6151" max="6151" width="11" customWidth="1"/>
    <col min="6152" max="6152" width="11.109375" customWidth="1"/>
    <col min="6153" max="6153" width="10.6640625" customWidth="1"/>
    <col min="6401" max="6401" width="5.88671875" customWidth="1"/>
    <col min="6402" max="6402" width="6.109375" customWidth="1"/>
    <col min="6403" max="6403" width="11.44140625" customWidth="1"/>
    <col min="6404" max="6404" width="15.88671875" customWidth="1"/>
    <col min="6405" max="6405" width="11.33203125" customWidth="1"/>
    <col min="6406" max="6406" width="10.88671875" customWidth="1"/>
    <col min="6407" max="6407" width="11" customWidth="1"/>
    <col min="6408" max="6408" width="11.109375" customWidth="1"/>
    <col min="6409" max="6409" width="10.6640625" customWidth="1"/>
    <col min="6657" max="6657" width="5.88671875" customWidth="1"/>
    <col min="6658" max="6658" width="6.109375" customWidth="1"/>
    <col min="6659" max="6659" width="11.44140625" customWidth="1"/>
    <col min="6660" max="6660" width="15.88671875" customWidth="1"/>
    <col min="6661" max="6661" width="11.33203125" customWidth="1"/>
    <col min="6662" max="6662" width="10.88671875" customWidth="1"/>
    <col min="6663" max="6663" width="11" customWidth="1"/>
    <col min="6664" max="6664" width="11.109375" customWidth="1"/>
    <col min="6665" max="6665" width="10.6640625" customWidth="1"/>
    <col min="6913" max="6913" width="5.88671875" customWidth="1"/>
    <col min="6914" max="6914" width="6.109375" customWidth="1"/>
    <col min="6915" max="6915" width="11.44140625" customWidth="1"/>
    <col min="6916" max="6916" width="15.88671875" customWidth="1"/>
    <col min="6917" max="6917" width="11.33203125" customWidth="1"/>
    <col min="6918" max="6918" width="10.88671875" customWidth="1"/>
    <col min="6919" max="6919" width="11" customWidth="1"/>
    <col min="6920" max="6920" width="11.109375" customWidth="1"/>
    <col min="6921" max="6921" width="10.6640625" customWidth="1"/>
    <col min="7169" max="7169" width="5.88671875" customWidth="1"/>
    <col min="7170" max="7170" width="6.109375" customWidth="1"/>
    <col min="7171" max="7171" width="11.44140625" customWidth="1"/>
    <col min="7172" max="7172" width="15.88671875" customWidth="1"/>
    <col min="7173" max="7173" width="11.33203125" customWidth="1"/>
    <col min="7174" max="7174" width="10.88671875" customWidth="1"/>
    <col min="7175" max="7175" width="11" customWidth="1"/>
    <col min="7176" max="7176" width="11.109375" customWidth="1"/>
    <col min="7177" max="7177" width="10.6640625" customWidth="1"/>
    <col min="7425" max="7425" width="5.88671875" customWidth="1"/>
    <col min="7426" max="7426" width="6.109375" customWidth="1"/>
    <col min="7427" max="7427" width="11.44140625" customWidth="1"/>
    <col min="7428" max="7428" width="15.88671875" customWidth="1"/>
    <col min="7429" max="7429" width="11.33203125" customWidth="1"/>
    <col min="7430" max="7430" width="10.88671875" customWidth="1"/>
    <col min="7431" max="7431" width="11" customWidth="1"/>
    <col min="7432" max="7432" width="11.109375" customWidth="1"/>
    <col min="7433" max="7433" width="10.6640625" customWidth="1"/>
    <col min="7681" max="7681" width="5.88671875" customWidth="1"/>
    <col min="7682" max="7682" width="6.109375" customWidth="1"/>
    <col min="7683" max="7683" width="11.44140625" customWidth="1"/>
    <col min="7684" max="7684" width="15.88671875" customWidth="1"/>
    <col min="7685" max="7685" width="11.33203125" customWidth="1"/>
    <col min="7686" max="7686" width="10.88671875" customWidth="1"/>
    <col min="7687" max="7687" width="11" customWidth="1"/>
    <col min="7688" max="7688" width="11.109375" customWidth="1"/>
    <col min="7689" max="7689" width="10.6640625" customWidth="1"/>
    <col min="7937" max="7937" width="5.88671875" customWidth="1"/>
    <col min="7938" max="7938" width="6.109375" customWidth="1"/>
    <col min="7939" max="7939" width="11.44140625" customWidth="1"/>
    <col min="7940" max="7940" width="15.88671875" customWidth="1"/>
    <col min="7941" max="7941" width="11.33203125" customWidth="1"/>
    <col min="7942" max="7942" width="10.88671875" customWidth="1"/>
    <col min="7943" max="7943" width="11" customWidth="1"/>
    <col min="7944" max="7944" width="11.109375" customWidth="1"/>
    <col min="7945" max="7945" width="10.6640625" customWidth="1"/>
    <col min="8193" max="8193" width="5.88671875" customWidth="1"/>
    <col min="8194" max="8194" width="6.109375" customWidth="1"/>
    <col min="8195" max="8195" width="11.44140625" customWidth="1"/>
    <col min="8196" max="8196" width="15.88671875" customWidth="1"/>
    <col min="8197" max="8197" width="11.33203125" customWidth="1"/>
    <col min="8198" max="8198" width="10.88671875" customWidth="1"/>
    <col min="8199" max="8199" width="11" customWidth="1"/>
    <col min="8200" max="8200" width="11.109375" customWidth="1"/>
    <col min="8201" max="8201" width="10.6640625" customWidth="1"/>
    <col min="8449" max="8449" width="5.88671875" customWidth="1"/>
    <col min="8450" max="8450" width="6.109375" customWidth="1"/>
    <col min="8451" max="8451" width="11.44140625" customWidth="1"/>
    <col min="8452" max="8452" width="15.88671875" customWidth="1"/>
    <col min="8453" max="8453" width="11.33203125" customWidth="1"/>
    <col min="8454" max="8454" width="10.88671875" customWidth="1"/>
    <col min="8455" max="8455" width="11" customWidth="1"/>
    <col min="8456" max="8456" width="11.109375" customWidth="1"/>
    <col min="8457" max="8457" width="10.6640625" customWidth="1"/>
    <col min="8705" max="8705" width="5.88671875" customWidth="1"/>
    <col min="8706" max="8706" width="6.109375" customWidth="1"/>
    <col min="8707" max="8707" width="11.44140625" customWidth="1"/>
    <col min="8708" max="8708" width="15.88671875" customWidth="1"/>
    <col min="8709" max="8709" width="11.33203125" customWidth="1"/>
    <col min="8710" max="8710" width="10.88671875" customWidth="1"/>
    <col min="8711" max="8711" width="11" customWidth="1"/>
    <col min="8712" max="8712" width="11.109375" customWidth="1"/>
    <col min="8713" max="8713" width="10.6640625" customWidth="1"/>
    <col min="8961" max="8961" width="5.88671875" customWidth="1"/>
    <col min="8962" max="8962" width="6.109375" customWidth="1"/>
    <col min="8963" max="8963" width="11.44140625" customWidth="1"/>
    <col min="8964" max="8964" width="15.88671875" customWidth="1"/>
    <col min="8965" max="8965" width="11.33203125" customWidth="1"/>
    <col min="8966" max="8966" width="10.88671875" customWidth="1"/>
    <col min="8967" max="8967" width="11" customWidth="1"/>
    <col min="8968" max="8968" width="11.109375" customWidth="1"/>
    <col min="8969" max="8969" width="10.6640625" customWidth="1"/>
    <col min="9217" max="9217" width="5.88671875" customWidth="1"/>
    <col min="9218" max="9218" width="6.109375" customWidth="1"/>
    <col min="9219" max="9219" width="11.44140625" customWidth="1"/>
    <col min="9220" max="9220" width="15.88671875" customWidth="1"/>
    <col min="9221" max="9221" width="11.33203125" customWidth="1"/>
    <col min="9222" max="9222" width="10.88671875" customWidth="1"/>
    <col min="9223" max="9223" width="11" customWidth="1"/>
    <col min="9224" max="9224" width="11.109375" customWidth="1"/>
    <col min="9225" max="9225" width="10.6640625" customWidth="1"/>
    <col min="9473" max="9473" width="5.88671875" customWidth="1"/>
    <col min="9474" max="9474" width="6.109375" customWidth="1"/>
    <col min="9475" max="9475" width="11.44140625" customWidth="1"/>
    <col min="9476" max="9476" width="15.88671875" customWidth="1"/>
    <col min="9477" max="9477" width="11.33203125" customWidth="1"/>
    <col min="9478" max="9478" width="10.88671875" customWidth="1"/>
    <col min="9479" max="9479" width="11" customWidth="1"/>
    <col min="9480" max="9480" width="11.109375" customWidth="1"/>
    <col min="9481" max="9481" width="10.6640625" customWidth="1"/>
    <col min="9729" max="9729" width="5.88671875" customWidth="1"/>
    <col min="9730" max="9730" width="6.109375" customWidth="1"/>
    <col min="9731" max="9731" width="11.44140625" customWidth="1"/>
    <col min="9732" max="9732" width="15.88671875" customWidth="1"/>
    <col min="9733" max="9733" width="11.33203125" customWidth="1"/>
    <col min="9734" max="9734" width="10.88671875" customWidth="1"/>
    <col min="9735" max="9735" width="11" customWidth="1"/>
    <col min="9736" max="9736" width="11.109375" customWidth="1"/>
    <col min="9737" max="9737" width="10.6640625" customWidth="1"/>
    <col min="9985" max="9985" width="5.88671875" customWidth="1"/>
    <col min="9986" max="9986" width="6.109375" customWidth="1"/>
    <col min="9987" max="9987" width="11.44140625" customWidth="1"/>
    <col min="9988" max="9988" width="15.88671875" customWidth="1"/>
    <col min="9989" max="9989" width="11.33203125" customWidth="1"/>
    <col min="9990" max="9990" width="10.88671875" customWidth="1"/>
    <col min="9991" max="9991" width="11" customWidth="1"/>
    <col min="9992" max="9992" width="11.109375" customWidth="1"/>
    <col min="9993" max="9993" width="10.6640625" customWidth="1"/>
    <col min="10241" max="10241" width="5.88671875" customWidth="1"/>
    <col min="10242" max="10242" width="6.109375" customWidth="1"/>
    <col min="10243" max="10243" width="11.44140625" customWidth="1"/>
    <col min="10244" max="10244" width="15.88671875" customWidth="1"/>
    <col min="10245" max="10245" width="11.33203125" customWidth="1"/>
    <col min="10246" max="10246" width="10.88671875" customWidth="1"/>
    <col min="10247" max="10247" width="11" customWidth="1"/>
    <col min="10248" max="10248" width="11.109375" customWidth="1"/>
    <col min="10249" max="10249" width="10.6640625" customWidth="1"/>
    <col min="10497" max="10497" width="5.88671875" customWidth="1"/>
    <col min="10498" max="10498" width="6.109375" customWidth="1"/>
    <col min="10499" max="10499" width="11.44140625" customWidth="1"/>
    <col min="10500" max="10500" width="15.88671875" customWidth="1"/>
    <col min="10501" max="10501" width="11.33203125" customWidth="1"/>
    <col min="10502" max="10502" width="10.88671875" customWidth="1"/>
    <col min="10503" max="10503" width="11" customWidth="1"/>
    <col min="10504" max="10504" width="11.109375" customWidth="1"/>
    <col min="10505" max="10505" width="10.6640625" customWidth="1"/>
    <col min="10753" max="10753" width="5.88671875" customWidth="1"/>
    <col min="10754" max="10754" width="6.109375" customWidth="1"/>
    <col min="10755" max="10755" width="11.44140625" customWidth="1"/>
    <col min="10756" max="10756" width="15.88671875" customWidth="1"/>
    <col min="10757" max="10757" width="11.33203125" customWidth="1"/>
    <col min="10758" max="10758" width="10.88671875" customWidth="1"/>
    <col min="10759" max="10759" width="11" customWidth="1"/>
    <col min="10760" max="10760" width="11.109375" customWidth="1"/>
    <col min="10761" max="10761" width="10.6640625" customWidth="1"/>
    <col min="11009" max="11009" width="5.88671875" customWidth="1"/>
    <col min="11010" max="11010" width="6.109375" customWidth="1"/>
    <col min="11011" max="11011" width="11.44140625" customWidth="1"/>
    <col min="11012" max="11012" width="15.88671875" customWidth="1"/>
    <col min="11013" max="11013" width="11.33203125" customWidth="1"/>
    <col min="11014" max="11014" width="10.88671875" customWidth="1"/>
    <col min="11015" max="11015" width="11" customWidth="1"/>
    <col min="11016" max="11016" width="11.109375" customWidth="1"/>
    <col min="11017" max="11017" width="10.6640625" customWidth="1"/>
    <col min="11265" max="11265" width="5.88671875" customWidth="1"/>
    <col min="11266" max="11266" width="6.109375" customWidth="1"/>
    <col min="11267" max="11267" width="11.44140625" customWidth="1"/>
    <col min="11268" max="11268" width="15.88671875" customWidth="1"/>
    <col min="11269" max="11269" width="11.33203125" customWidth="1"/>
    <col min="11270" max="11270" width="10.88671875" customWidth="1"/>
    <col min="11271" max="11271" width="11" customWidth="1"/>
    <col min="11272" max="11272" width="11.109375" customWidth="1"/>
    <col min="11273" max="11273" width="10.6640625" customWidth="1"/>
    <col min="11521" max="11521" width="5.88671875" customWidth="1"/>
    <col min="11522" max="11522" width="6.109375" customWidth="1"/>
    <col min="11523" max="11523" width="11.44140625" customWidth="1"/>
    <col min="11524" max="11524" width="15.88671875" customWidth="1"/>
    <col min="11525" max="11525" width="11.33203125" customWidth="1"/>
    <col min="11526" max="11526" width="10.88671875" customWidth="1"/>
    <col min="11527" max="11527" width="11" customWidth="1"/>
    <col min="11528" max="11528" width="11.109375" customWidth="1"/>
    <col min="11529" max="11529" width="10.6640625" customWidth="1"/>
    <col min="11777" max="11777" width="5.88671875" customWidth="1"/>
    <col min="11778" max="11778" width="6.109375" customWidth="1"/>
    <col min="11779" max="11779" width="11.44140625" customWidth="1"/>
    <col min="11780" max="11780" width="15.88671875" customWidth="1"/>
    <col min="11781" max="11781" width="11.33203125" customWidth="1"/>
    <col min="11782" max="11782" width="10.88671875" customWidth="1"/>
    <col min="11783" max="11783" width="11" customWidth="1"/>
    <col min="11784" max="11784" width="11.109375" customWidth="1"/>
    <col min="11785" max="11785" width="10.6640625" customWidth="1"/>
    <col min="12033" max="12033" width="5.88671875" customWidth="1"/>
    <col min="12034" max="12034" width="6.109375" customWidth="1"/>
    <col min="12035" max="12035" width="11.44140625" customWidth="1"/>
    <col min="12036" max="12036" width="15.88671875" customWidth="1"/>
    <col min="12037" max="12037" width="11.33203125" customWidth="1"/>
    <col min="12038" max="12038" width="10.88671875" customWidth="1"/>
    <col min="12039" max="12039" width="11" customWidth="1"/>
    <col min="12040" max="12040" width="11.109375" customWidth="1"/>
    <col min="12041" max="12041" width="10.6640625" customWidth="1"/>
    <col min="12289" max="12289" width="5.88671875" customWidth="1"/>
    <col min="12290" max="12290" width="6.109375" customWidth="1"/>
    <col min="12291" max="12291" width="11.44140625" customWidth="1"/>
    <col min="12292" max="12292" width="15.88671875" customWidth="1"/>
    <col min="12293" max="12293" width="11.33203125" customWidth="1"/>
    <col min="12294" max="12294" width="10.88671875" customWidth="1"/>
    <col min="12295" max="12295" width="11" customWidth="1"/>
    <col min="12296" max="12296" width="11.109375" customWidth="1"/>
    <col min="12297" max="12297" width="10.6640625" customWidth="1"/>
    <col min="12545" max="12545" width="5.88671875" customWidth="1"/>
    <col min="12546" max="12546" width="6.109375" customWidth="1"/>
    <col min="12547" max="12547" width="11.44140625" customWidth="1"/>
    <col min="12548" max="12548" width="15.88671875" customWidth="1"/>
    <col min="12549" max="12549" width="11.33203125" customWidth="1"/>
    <col min="12550" max="12550" width="10.88671875" customWidth="1"/>
    <col min="12551" max="12551" width="11" customWidth="1"/>
    <col min="12552" max="12552" width="11.109375" customWidth="1"/>
    <col min="12553" max="12553" width="10.6640625" customWidth="1"/>
    <col min="12801" max="12801" width="5.88671875" customWidth="1"/>
    <col min="12802" max="12802" width="6.109375" customWidth="1"/>
    <col min="12803" max="12803" width="11.44140625" customWidth="1"/>
    <col min="12804" max="12804" width="15.88671875" customWidth="1"/>
    <col min="12805" max="12805" width="11.33203125" customWidth="1"/>
    <col min="12806" max="12806" width="10.88671875" customWidth="1"/>
    <col min="12807" max="12807" width="11" customWidth="1"/>
    <col min="12808" max="12808" width="11.109375" customWidth="1"/>
    <col min="12809" max="12809" width="10.6640625" customWidth="1"/>
    <col min="13057" max="13057" width="5.88671875" customWidth="1"/>
    <col min="13058" max="13058" width="6.109375" customWidth="1"/>
    <col min="13059" max="13059" width="11.44140625" customWidth="1"/>
    <col min="13060" max="13060" width="15.88671875" customWidth="1"/>
    <col min="13061" max="13061" width="11.33203125" customWidth="1"/>
    <col min="13062" max="13062" width="10.88671875" customWidth="1"/>
    <col min="13063" max="13063" width="11" customWidth="1"/>
    <col min="13064" max="13064" width="11.109375" customWidth="1"/>
    <col min="13065" max="13065" width="10.6640625" customWidth="1"/>
    <col min="13313" max="13313" width="5.88671875" customWidth="1"/>
    <col min="13314" max="13314" width="6.109375" customWidth="1"/>
    <col min="13315" max="13315" width="11.44140625" customWidth="1"/>
    <col min="13316" max="13316" width="15.88671875" customWidth="1"/>
    <col min="13317" max="13317" width="11.33203125" customWidth="1"/>
    <col min="13318" max="13318" width="10.88671875" customWidth="1"/>
    <col min="13319" max="13319" width="11" customWidth="1"/>
    <col min="13320" max="13320" width="11.109375" customWidth="1"/>
    <col min="13321" max="13321" width="10.6640625" customWidth="1"/>
    <col min="13569" max="13569" width="5.88671875" customWidth="1"/>
    <col min="13570" max="13570" width="6.109375" customWidth="1"/>
    <col min="13571" max="13571" width="11.44140625" customWidth="1"/>
    <col min="13572" max="13572" width="15.88671875" customWidth="1"/>
    <col min="13573" max="13573" width="11.33203125" customWidth="1"/>
    <col min="13574" max="13574" width="10.88671875" customWidth="1"/>
    <col min="13575" max="13575" width="11" customWidth="1"/>
    <col min="13576" max="13576" width="11.109375" customWidth="1"/>
    <col min="13577" max="13577" width="10.6640625" customWidth="1"/>
    <col min="13825" max="13825" width="5.88671875" customWidth="1"/>
    <col min="13826" max="13826" width="6.109375" customWidth="1"/>
    <col min="13827" max="13827" width="11.44140625" customWidth="1"/>
    <col min="13828" max="13828" width="15.88671875" customWidth="1"/>
    <col min="13829" max="13829" width="11.33203125" customWidth="1"/>
    <col min="13830" max="13830" width="10.88671875" customWidth="1"/>
    <col min="13831" max="13831" width="11" customWidth="1"/>
    <col min="13832" max="13832" width="11.109375" customWidth="1"/>
    <col min="13833" max="13833" width="10.6640625" customWidth="1"/>
    <col min="14081" max="14081" width="5.88671875" customWidth="1"/>
    <col min="14082" max="14082" width="6.109375" customWidth="1"/>
    <col min="14083" max="14083" width="11.44140625" customWidth="1"/>
    <col min="14084" max="14084" width="15.88671875" customWidth="1"/>
    <col min="14085" max="14085" width="11.33203125" customWidth="1"/>
    <col min="14086" max="14086" width="10.88671875" customWidth="1"/>
    <col min="14087" max="14087" width="11" customWidth="1"/>
    <col min="14088" max="14088" width="11.109375" customWidth="1"/>
    <col min="14089" max="14089" width="10.6640625" customWidth="1"/>
    <col min="14337" max="14337" width="5.88671875" customWidth="1"/>
    <col min="14338" max="14338" width="6.109375" customWidth="1"/>
    <col min="14339" max="14339" width="11.44140625" customWidth="1"/>
    <col min="14340" max="14340" width="15.88671875" customWidth="1"/>
    <col min="14341" max="14341" width="11.33203125" customWidth="1"/>
    <col min="14342" max="14342" width="10.88671875" customWidth="1"/>
    <col min="14343" max="14343" width="11" customWidth="1"/>
    <col min="14344" max="14344" width="11.109375" customWidth="1"/>
    <col min="14345" max="14345" width="10.6640625" customWidth="1"/>
    <col min="14593" max="14593" width="5.88671875" customWidth="1"/>
    <col min="14594" max="14594" width="6.109375" customWidth="1"/>
    <col min="14595" max="14595" width="11.44140625" customWidth="1"/>
    <col min="14596" max="14596" width="15.88671875" customWidth="1"/>
    <col min="14597" max="14597" width="11.33203125" customWidth="1"/>
    <col min="14598" max="14598" width="10.88671875" customWidth="1"/>
    <col min="14599" max="14599" width="11" customWidth="1"/>
    <col min="14600" max="14600" width="11.109375" customWidth="1"/>
    <col min="14601" max="14601" width="10.6640625" customWidth="1"/>
    <col min="14849" max="14849" width="5.88671875" customWidth="1"/>
    <col min="14850" max="14850" width="6.109375" customWidth="1"/>
    <col min="14851" max="14851" width="11.44140625" customWidth="1"/>
    <col min="14852" max="14852" width="15.88671875" customWidth="1"/>
    <col min="14853" max="14853" width="11.33203125" customWidth="1"/>
    <col min="14854" max="14854" width="10.88671875" customWidth="1"/>
    <col min="14855" max="14855" width="11" customWidth="1"/>
    <col min="14856" max="14856" width="11.109375" customWidth="1"/>
    <col min="14857" max="14857" width="10.6640625" customWidth="1"/>
    <col min="15105" max="15105" width="5.88671875" customWidth="1"/>
    <col min="15106" max="15106" width="6.109375" customWidth="1"/>
    <col min="15107" max="15107" width="11.44140625" customWidth="1"/>
    <col min="15108" max="15108" width="15.88671875" customWidth="1"/>
    <col min="15109" max="15109" width="11.33203125" customWidth="1"/>
    <col min="15110" max="15110" width="10.88671875" customWidth="1"/>
    <col min="15111" max="15111" width="11" customWidth="1"/>
    <col min="15112" max="15112" width="11.109375" customWidth="1"/>
    <col min="15113" max="15113" width="10.6640625" customWidth="1"/>
    <col min="15361" max="15361" width="5.88671875" customWidth="1"/>
    <col min="15362" max="15362" width="6.109375" customWidth="1"/>
    <col min="15363" max="15363" width="11.44140625" customWidth="1"/>
    <col min="15364" max="15364" width="15.88671875" customWidth="1"/>
    <col min="15365" max="15365" width="11.33203125" customWidth="1"/>
    <col min="15366" max="15366" width="10.88671875" customWidth="1"/>
    <col min="15367" max="15367" width="11" customWidth="1"/>
    <col min="15368" max="15368" width="11.109375" customWidth="1"/>
    <col min="15369" max="15369" width="10.6640625" customWidth="1"/>
    <col min="15617" max="15617" width="5.88671875" customWidth="1"/>
    <col min="15618" max="15618" width="6.109375" customWidth="1"/>
    <col min="15619" max="15619" width="11.44140625" customWidth="1"/>
    <col min="15620" max="15620" width="15.88671875" customWidth="1"/>
    <col min="15621" max="15621" width="11.33203125" customWidth="1"/>
    <col min="15622" max="15622" width="10.88671875" customWidth="1"/>
    <col min="15623" max="15623" width="11" customWidth="1"/>
    <col min="15624" max="15624" width="11.109375" customWidth="1"/>
    <col min="15625" max="15625" width="10.6640625" customWidth="1"/>
    <col min="15873" max="15873" width="5.88671875" customWidth="1"/>
    <col min="15874" max="15874" width="6.109375" customWidth="1"/>
    <col min="15875" max="15875" width="11.44140625" customWidth="1"/>
    <col min="15876" max="15876" width="15.88671875" customWidth="1"/>
    <col min="15877" max="15877" width="11.33203125" customWidth="1"/>
    <col min="15878" max="15878" width="10.88671875" customWidth="1"/>
    <col min="15879" max="15879" width="11" customWidth="1"/>
    <col min="15880" max="15880" width="11.109375" customWidth="1"/>
    <col min="15881" max="15881" width="10.6640625" customWidth="1"/>
    <col min="16129" max="16129" width="5.88671875" customWidth="1"/>
    <col min="16130" max="16130" width="6.109375" customWidth="1"/>
    <col min="16131" max="16131" width="11.44140625" customWidth="1"/>
    <col min="16132" max="16132" width="15.88671875" customWidth="1"/>
    <col min="16133" max="16133" width="11.33203125" customWidth="1"/>
    <col min="16134" max="16134" width="10.88671875" customWidth="1"/>
    <col min="16135" max="16135" width="11" customWidth="1"/>
    <col min="16136" max="16136" width="11.109375" customWidth="1"/>
    <col min="16137" max="16137" width="10.6640625" customWidth="1"/>
  </cols>
  <sheetData>
    <row r="1" spans="1:256" ht="13.8" thickTop="1" x14ac:dyDescent="0.25">
      <c r="A1" s="195" t="s">
        <v>49</v>
      </c>
      <c r="B1" s="196"/>
      <c r="C1" s="84" t="str">
        <f>CONCATENATE(cislostavby," ",nazevstavby)</f>
        <v>0653 Sanatorium Pasohlávky-DSP</v>
      </c>
      <c r="D1" s="85"/>
      <c r="E1" s="86"/>
      <c r="F1" s="85"/>
      <c r="G1" s="87" t="s">
        <v>50</v>
      </c>
      <c r="H1" s="88" t="s">
        <v>80</v>
      </c>
      <c r="I1" s="89"/>
    </row>
    <row r="2" spans="1:256" ht="13.8" thickBot="1" x14ac:dyDescent="0.3">
      <c r="A2" s="197" t="s">
        <v>51</v>
      </c>
      <c r="B2" s="198"/>
      <c r="C2" s="90" t="str">
        <f>CONCATENATE(cisloobjektu," ",nazevobjektu)</f>
        <v>0001 Vytápění</v>
      </c>
      <c r="D2" s="91"/>
      <c r="E2" s="92"/>
      <c r="F2" s="91"/>
      <c r="G2" s="199" t="s">
        <v>81</v>
      </c>
      <c r="H2" s="200"/>
      <c r="I2" s="201"/>
    </row>
    <row r="3" spans="1:256" ht="13.8" thickTop="1" x14ac:dyDescent="0.25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3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256" ht="13.8" thickBot="1" x14ac:dyDescent="0.3">
      <c r="A5" s="56"/>
      <c r="B5" s="56"/>
      <c r="C5" s="56"/>
      <c r="D5" s="56"/>
      <c r="E5" s="56"/>
      <c r="F5" s="56"/>
      <c r="G5" s="56"/>
      <c r="H5" s="56"/>
      <c r="I5" s="56"/>
    </row>
    <row r="6" spans="1:256" ht="13.8" thickBot="1" x14ac:dyDescent="0.3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256" x14ac:dyDescent="0.25">
      <c r="A7" s="180" t="str">
        <f>Položky!B7</f>
        <v>713</v>
      </c>
      <c r="B7" s="101" t="str">
        <f>Položky!C7</f>
        <v>Izolace tepelné</v>
      </c>
      <c r="C7" s="56"/>
      <c r="D7" s="102"/>
      <c r="E7" s="181">
        <f>Položky!BA20</f>
        <v>0</v>
      </c>
      <c r="F7" s="182">
        <f>Položky!BB20</f>
        <v>0</v>
      </c>
      <c r="G7" s="182">
        <f>Položky!BC20</f>
        <v>0</v>
      </c>
      <c r="H7" s="182">
        <f>Položky!BD20</f>
        <v>0</v>
      </c>
      <c r="I7" s="183">
        <f>Položky!BE20</f>
        <v>0</v>
      </c>
    </row>
    <row r="8" spans="1:256" x14ac:dyDescent="0.25">
      <c r="A8" s="180" t="str">
        <f>Položky!B21</f>
        <v>731</v>
      </c>
      <c r="B8" s="101" t="str">
        <f>Položky!C21</f>
        <v>Kotelny</v>
      </c>
      <c r="C8" s="56"/>
      <c r="D8" s="102"/>
      <c r="E8" s="181">
        <f>Položky!BA70</f>
        <v>0</v>
      </c>
      <c r="F8" s="182">
        <f>Položky!BB70</f>
        <v>0</v>
      </c>
      <c r="G8" s="182">
        <f>Položky!BC70</f>
        <v>0</v>
      </c>
      <c r="H8" s="182">
        <f>Položky!BD70</f>
        <v>0</v>
      </c>
      <c r="I8" s="183">
        <f>Položky!BE70</f>
        <v>0</v>
      </c>
    </row>
    <row r="9" spans="1:256" x14ac:dyDescent="0.25">
      <c r="A9" s="180" t="str">
        <f>Položky!B71</f>
        <v>732</v>
      </c>
      <c r="B9" s="101" t="str">
        <f>Položky!C71</f>
        <v>Strojovny</v>
      </c>
      <c r="C9" s="56"/>
      <c r="D9" s="102"/>
      <c r="E9" s="181">
        <f>Položky!BA160</f>
        <v>0</v>
      </c>
      <c r="F9" s="182">
        <f>Položky!BB160</f>
        <v>0</v>
      </c>
      <c r="G9" s="182">
        <f>Položky!BC160</f>
        <v>0</v>
      </c>
      <c r="H9" s="182">
        <f>Položky!BD160</f>
        <v>0</v>
      </c>
      <c r="I9" s="183">
        <f>Položky!BE160</f>
        <v>0</v>
      </c>
    </row>
    <row r="10" spans="1:256" x14ac:dyDescent="0.25">
      <c r="A10" s="180" t="str">
        <f>Položky!B161</f>
        <v>733</v>
      </c>
      <c r="B10" s="101" t="str">
        <f>Položky!C161</f>
        <v>Rozvod potrubí</v>
      </c>
      <c r="C10" s="56"/>
      <c r="D10" s="102"/>
      <c r="E10" s="181">
        <f>Položky!BA179</f>
        <v>0</v>
      </c>
      <c r="F10" s="182">
        <f>Položky!BB179</f>
        <v>0</v>
      </c>
      <c r="G10" s="182">
        <f>Položky!BC179</f>
        <v>0</v>
      </c>
      <c r="H10" s="182">
        <f>Položky!BD179</f>
        <v>0</v>
      </c>
      <c r="I10" s="183">
        <f>Položky!BE179</f>
        <v>0</v>
      </c>
    </row>
    <row r="11" spans="1:256" x14ac:dyDescent="0.25">
      <c r="A11" s="180" t="str">
        <f>Položky!B180</f>
        <v>735</v>
      </c>
      <c r="B11" s="101" t="str">
        <f>Položky!C180</f>
        <v>Otopná tělesa</v>
      </c>
      <c r="C11" s="56"/>
      <c r="D11" s="102"/>
      <c r="E11" s="181">
        <f>Položky!BA190</f>
        <v>0</v>
      </c>
      <c r="F11" s="182">
        <f>Položky!BB190</f>
        <v>0</v>
      </c>
      <c r="G11" s="182">
        <f>Položky!BC190</f>
        <v>0</v>
      </c>
      <c r="H11" s="182">
        <f>Položky!BD190</f>
        <v>0</v>
      </c>
      <c r="I11" s="183">
        <f>Položky!BE190</f>
        <v>0</v>
      </c>
    </row>
    <row r="12" spans="1:256" x14ac:dyDescent="0.25">
      <c r="A12" s="180" t="str">
        <f>Položky!B191</f>
        <v>736</v>
      </c>
      <c r="B12" s="101" t="str">
        <f>Položky!C191</f>
        <v>Podlahové vytápění</v>
      </c>
      <c r="C12" s="56"/>
      <c r="D12" s="102"/>
      <c r="E12" s="181">
        <f>Položky!BA204</f>
        <v>0</v>
      </c>
      <c r="F12" s="182">
        <f>Položky!BB204</f>
        <v>0</v>
      </c>
      <c r="G12" s="182">
        <f>Položky!BC204</f>
        <v>0</v>
      </c>
      <c r="H12" s="182">
        <f>Položky!BD204</f>
        <v>0</v>
      </c>
      <c r="I12" s="183">
        <f>Položky!BE204</f>
        <v>0</v>
      </c>
    </row>
    <row r="13" spans="1:256" x14ac:dyDescent="0.25">
      <c r="A13" s="180" t="str">
        <f>Položky!B205</f>
        <v>767</v>
      </c>
      <c r="B13" s="101" t="str">
        <f>Položky!C205</f>
        <v>Konstrukce zámečnické</v>
      </c>
      <c r="C13" s="56"/>
      <c r="D13" s="102"/>
      <c r="E13" s="181">
        <f>Položky!BA211</f>
        <v>0</v>
      </c>
      <c r="F13" s="182">
        <f>Položky!BB211</f>
        <v>0</v>
      </c>
      <c r="G13" s="182">
        <f>Položky!BC211</f>
        <v>0</v>
      </c>
      <c r="H13" s="182">
        <f>Položky!BD211</f>
        <v>0</v>
      </c>
      <c r="I13" s="183">
        <f>Položky!BE211</f>
        <v>0</v>
      </c>
    </row>
    <row r="14" spans="1:256" ht="13.8" thickBot="1" x14ac:dyDescent="0.3">
      <c r="A14" s="180" t="str">
        <f>Položky!B212</f>
        <v>783</v>
      </c>
      <c r="B14" s="101" t="str">
        <f>Položky!C212</f>
        <v>Nátěry</v>
      </c>
      <c r="C14" s="56"/>
      <c r="D14" s="102"/>
      <c r="E14" s="181">
        <f>Položky!BA214</f>
        <v>0</v>
      </c>
      <c r="F14" s="182">
        <f>Položky!BB214</f>
        <v>0</v>
      </c>
      <c r="G14" s="182">
        <f>Položky!BC214</f>
        <v>0</v>
      </c>
      <c r="H14" s="182">
        <f>Položky!BD214</f>
        <v>0</v>
      </c>
      <c r="I14" s="183">
        <f>Položky!BE214</f>
        <v>0</v>
      </c>
    </row>
    <row r="15" spans="1:256" ht="13.8" thickBot="1" x14ac:dyDescent="0.3">
      <c r="A15" s="103"/>
      <c r="B15" s="104" t="s">
        <v>58</v>
      </c>
      <c r="C15" s="104"/>
      <c r="D15" s="105"/>
      <c r="E15" s="106">
        <f>SUM(E7:E14)</f>
        <v>0</v>
      </c>
      <c r="F15" s="107">
        <f>SUM(F7:F14)</f>
        <v>0</v>
      </c>
      <c r="G15" s="107">
        <f>SUM(G7:G14)</f>
        <v>0</v>
      </c>
      <c r="H15" s="107">
        <f>SUM(H7:H14)</f>
        <v>0</v>
      </c>
      <c r="I15" s="108">
        <f>SUM(I7:I14)</f>
        <v>0</v>
      </c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09"/>
      <c r="CO15" s="109"/>
      <c r="CP15" s="109"/>
      <c r="CQ15" s="109"/>
      <c r="CR15" s="109"/>
      <c r="CS15" s="109"/>
      <c r="CT15" s="109"/>
      <c r="CU15" s="109"/>
      <c r="CV15" s="109"/>
      <c r="CW15" s="109"/>
      <c r="CX15" s="109"/>
      <c r="CY15" s="109"/>
      <c r="CZ15" s="109"/>
      <c r="DA15" s="109"/>
      <c r="DB15" s="109"/>
      <c r="DC15" s="109"/>
      <c r="DD15" s="109"/>
      <c r="DE15" s="109"/>
      <c r="DF15" s="109"/>
      <c r="DG15" s="109"/>
      <c r="DH15" s="109"/>
      <c r="DI15" s="109"/>
      <c r="DJ15" s="109"/>
      <c r="DK15" s="109"/>
      <c r="DL15" s="109"/>
      <c r="DM15" s="109"/>
      <c r="DN15" s="109"/>
      <c r="DO15" s="109"/>
      <c r="DP15" s="109"/>
      <c r="DQ15" s="109"/>
      <c r="DR15" s="109"/>
      <c r="DS15" s="109"/>
      <c r="DT15" s="109"/>
      <c r="DU15" s="109"/>
      <c r="DV15" s="109"/>
      <c r="DW15" s="109"/>
      <c r="DX15" s="109"/>
      <c r="DY15" s="109"/>
      <c r="DZ15" s="109"/>
      <c r="EA15" s="109"/>
      <c r="EB15" s="109"/>
      <c r="EC15" s="109"/>
      <c r="ED15" s="109"/>
      <c r="EE15" s="109"/>
      <c r="EF15" s="109"/>
      <c r="EG15" s="109"/>
      <c r="EH15" s="109"/>
      <c r="EI15" s="109"/>
      <c r="EJ15" s="109"/>
      <c r="EK15" s="109"/>
      <c r="EL15" s="109"/>
      <c r="EM15" s="109"/>
      <c r="EN15" s="109"/>
      <c r="EO15" s="109"/>
      <c r="EP15" s="109"/>
      <c r="EQ15" s="109"/>
      <c r="ER15" s="109"/>
      <c r="ES15" s="109"/>
      <c r="ET15" s="109"/>
      <c r="EU15" s="109"/>
      <c r="EV15" s="109"/>
      <c r="EW15" s="109"/>
      <c r="EX15" s="109"/>
      <c r="EY15" s="109"/>
      <c r="EZ15" s="109"/>
      <c r="FA15" s="109"/>
      <c r="FB15" s="109"/>
      <c r="FC15" s="109"/>
      <c r="FD15" s="109"/>
      <c r="FE15" s="109"/>
      <c r="FF15" s="109"/>
      <c r="FG15" s="109"/>
      <c r="FH15" s="109"/>
      <c r="FI15" s="109"/>
      <c r="FJ15" s="109"/>
      <c r="FK15" s="109"/>
      <c r="FL15" s="109"/>
      <c r="FM15" s="109"/>
      <c r="FN15" s="109"/>
      <c r="FO15" s="109"/>
      <c r="FP15" s="109"/>
      <c r="FQ15" s="109"/>
      <c r="FR15" s="109"/>
      <c r="FS15" s="109"/>
      <c r="FT15" s="109"/>
      <c r="FU15" s="109"/>
      <c r="FV15" s="109"/>
      <c r="FW15" s="109"/>
      <c r="FX15" s="109"/>
      <c r="FY15" s="109"/>
      <c r="FZ15" s="109"/>
      <c r="GA15" s="109"/>
      <c r="GB15" s="109"/>
      <c r="GC15" s="109"/>
      <c r="GD15" s="109"/>
      <c r="GE15" s="109"/>
      <c r="GF15" s="109"/>
      <c r="GG15" s="109"/>
      <c r="GH15" s="109"/>
      <c r="GI15" s="109"/>
      <c r="GJ15" s="109"/>
      <c r="GK15" s="109"/>
      <c r="GL15" s="109"/>
      <c r="GM15" s="109"/>
      <c r="GN15" s="109"/>
      <c r="GO15" s="109"/>
      <c r="GP15" s="109"/>
      <c r="GQ15" s="109"/>
      <c r="GR15" s="109"/>
      <c r="GS15" s="109"/>
      <c r="GT15" s="109"/>
      <c r="GU15" s="109"/>
      <c r="GV15" s="109"/>
      <c r="GW15" s="109"/>
      <c r="GX15" s="109"/>
      <c r="GY15" s="109"/>
      <c r="GZ15" s="109"/>
      <c r="HA15" s="109"/>
      <c r="HB15" s="109"/>
      <c r="HC15" s="109"/>
      <c r="HD15" s="109"/>
      <c r="HE15" s="109"/>
      <c r="HF15" s="109"/>
      <c r="HG15" s="109"/>
      <c r="HH15" s="109"/>
      <c r="HI15" s="109"/>
      <c r="HJ15" s="109"/>
      <c r="HK15" s="109"/>
      <c r="HL15" s="109"/>
      <c r="HM15" s="109"/>
      <c r="HN15" s="109"/>
      <c r="HO15" s="109"/>
      <c r="HP15" s="109"/>
      <c r="HQ15" s="109"/>
      <c r="HR15" s="109"/>
      <c r="HS15" s="109"/>
      <c r="HT15" s="109"/>
      <c r="HU15" s="109"/>
      <c r="HV15" s="109"/>
      <c r="HW15" s="109"/>
      <c r="HX15" s="109"/>
      <c r="HY15" s="109"/>
      <c r="HZ15" s="109"/>
      <c r="IA15" s="109"/>
      <c r="IB15" s="109"/>
      <c r="IC15" s="109"/>
      <c r="ID15" s="109"/>
      <c r="IE15" s="109"/>
      <c r="IF15" s="109"/>
      <c r="IG15" s="109"/>
      <c r="IH15" s="109"/>
      <c r="II15" s="109"/>
      <c r="IJ15" s="109"/>
      <c r="IK15" s="109"/>
      <c r="IL15" s="109"/>
      <c r="IM15" s="109"/>
      <c r="IN15" s="109"/>
      <c r="IO15" s="109"/>
      <c r="IP15" s="109"/>
      <c r="IQ15" s="109"/>
      <c r="IR15" s="109"/>
      <c r="IS15" s="109"/>
      <c r="IT15" s="109"/>
      <c r="IU15" s="109"/>
      <c r="IV15" s="109"/>
    </row>
    <row r="16" spans="1:256" x14ac:dyDescent="0.25">
      <c r="A16" s="56"/>
      <c r="B16" s="56"/>
      <c r="C16" s="56"/>
      <c r="D16" s="56"/>
      <c r="E16" s="56"/>
      <c r="F16" s="56"/>
      <c r="G16" s="56"/>
      <c r="H16" s="56"/>
      <c r="I16" s="56"/>
    </row>
    <row r="17" spans="1:57" ht="17.399999999999999" x14ac:dyDescent="0.3">
      <c r="A17" s="94" t="s">
        <v>59</v>
      </c>
      <c r="B17" s="94"/>
      <c r="C17" s="94"/>
      <c r="D17" s="94"/>
      <c r="E17" s="94"/>
      <c r="F17" s="94"/>
      <c r="G17" s="110"/>
      <c r="H17" s="94"/>
      <c r="I17" s="94"/>
      <c r="BA17" s="31"/>
      <c r="BB17" s="31"/>
      <c r="BC17" s="31"/>
      <c r="BD17" s="31"/>
      <c r="BE17" s="31"/>
    </row>
    <row r="18" spans="1:57" ht="13.8" thickBot="1" x14ac:dyDescent="0.3">
      <c r="A18" s="56"/>
      <c r="B18" s="56"/>
      <c r="C18" s="56"/>
      <c r="D18" s="56"/>
      <c r="E18" s="56"/>
      <c r="F18" s="56"/>
      <c r="G18" s="56"/>
      <c r="H18" s="56"/>
      <c r="I18" s="56"/>
    </row>
    <row r="19" spans="1:57" x14ac:dyDescent="0.25">
      <c r="A19" s="61" t="s">
        <v>60</v>
      </c>
      <c r="B19" s="62"/>
      <c r="C19" s="62"/>
      <c r="D19" s="111"/>
      <c r="E19" s="112" t="s">
        <v>61</v>
      </c>
      <c r="F19" s="113" t="s">
        <v>62</v>
      </c>
      <c r="G19" s="114" t="s">
        <v>63</v>
      </c>
      <c r="H19" s="115"/>
      <c r="I19" s="116" t="s">
        <v>61</v>
      </c>
    </row>
    <row r="20" spans="1:57" x14ac:dyDescent="0.25">
      <c r="A20" s="54" t="s">
        <v>346</v>
      </c>
      <c r="B20" s="45"/>
      <c r="C20" s="45"/>
      <c r="D20" s="117"/>
      <c r="E20" s="118">
        <v>0</v>
      </c>
      <c r="F20" s="119">
        <v>0</v>
      </c>
      <c r="G20" s="120">
        <f t="shared" ref="G20:G27" si="0">CHOOSE(BA20+1,HSV+PSV,HSV+PSV+Mont,HSV+PSV+Dodavka+Mont,HSV,PSV,Mont,Dodavka,Mont+Dodavka,0)</f>
        <v>0</v>
      </c>
      <c r="H20" s="121"/>
      <c r="I20" s="122">
        <f t="shared" ref="I20:I27" si="1">E20+F20*G20/100</f>
        <v>0</v>
      </c>
      <c r="BA20">
        <v>0</v>
      </c>
    </row>
    <row r="21" spans="1:57" x14ac:dyDescent="0.25">
      <c r="A21" s="54" t="s">
        <v>347</v>
      </c>
      <c r="B21" s="45"/>
      <c r="C21" s="45"/>
      <c r="D21" s="117"/>
      <c r="E21" s="118">
        <v>0</v>
      </c>
      <c r="F21" s="119">
        <v>0</v>
      </c>
      <c r="G21" s="120">
        <f t="shared" si="0"/>
        <v>0</v>
      </c>
      <c r="H21" s="121"/>
      <c r="I21" s="122">
        <f t="shared" si="1"/>
        <v>0</v>
      </c>
      <c r="BA21">
        <v>0</v>
      </c>
    </row>
    <row r="22" spans="1:57" x14ac:dyDescent="0.25">
      <c r="A22" s="54" t="s">
        <v>348</v>
      </c>
      <c r="B22" s="45"/>
      <c r="C22" s="45"/>
      <c r="D22" s="117"/>
      <c r="E22" s="118">
        <v>0</v>
      </c>
      <c r="F22" s="119">
        <v>0</v>
      </c>
      <c r="G22" s="120">
        <f t="shared" si="0"/>
        <v>0</v>
      </c>
      <c r="H22" s="121"/>
      <c r="I22" s="122">
        <f t="shared" si="1"/>
        <v>0</v>
      </c>
      <c r="BA22">
        <v>0</v>
      </c>
    </row>
    <row r="23" spans="1:57" x14ac:dyDescent="0.25">
      <c r="A23" s="54" t="s">
        <v>349</v>
      </c>
      <c r="B23" s="45"/>
      <c r="C23" s="45"/>
      <c r="D23" s="117"/>
      <c r="E23" s="118">
        <v>0</v>
      </c>
      <c r="F23" s="119">
        <v>0</v>
      </c>
      <c r="G23" s="120">
        <f t="shared" si="0"/>
        <v>0</v>
      </c>
      <c r="H23" s="121"/>
      <c r="I23" s="122">
        <f t="shared" si="1"/>
        <v>0</v>
      </c>
      <c r="BA23">
        <v>0</v>
      </c>
    </row>
    <row r="24" spans="1:57" x14ac:dyDescent="0.25">
      <c r="A24" s="54" t="s">
        <v>350</v>
      </c>
      <c r="B24" s="45"/>
      <c r="C24" s="45"/>
      <c r="D24" s="117"/>
      <c r="E24" s="118">
        <v>0</v>
      </c>
      <c r="F24" s="119">
        <v>0</v>
      </c>
      <c r="G24" s="120">
        <f t="shared" si="0"/>
        <v>0</v>
      </c>
      <c r="H24" s="121"/>
      <c r="I24" s="122">
        <f t="shared" si="1"/>
        <v>0</v>
      </c>
      <c r="BA24">
        <v>1</v>
      </c>
    </row>
    <row r="25" spans="1:57" x14ac:dyDescent="0.25">
      <c r="A25" s="54" t="s">
        <v>351</v>
      </c>
      <c r="B25" s="45"/>
      <c r="C25" s="45"/>
      <c r="D25" s="117"/>
      <c r="E25" s="118">
        <v>0</v>
      </c>
      <c r="F25" s="119">
        <v>0</v>
      </c>
      <c r="G25" s="120">
        <f t="shared" si="0"/>
        <v>0</v>
      </c>
      <c r="H25" s="121"/>
      <c r="I25" s="122">
        <f t="shared" si="1"/>
        <v>0</v>
      </c>
      <c r="BA25">
        <v>1</v>
      </c>
    </row>
    <row r="26" spans="1:57" x14ac:dyDescent="0.25">
      <c r="A26" s="54" t="s">
        <v>352</v>
      </c>
      <c r="B26" s="45"/>
      <c r="C26" s="45"/>
      <c r="D26" s="117"/>
      <c r="E26" s="118">
        <v>0</v>
      </c>
      <c r="F26" s="119">
        <v>0</v>
      </c>
      <c r="G26" s="120">
        <f t="shared" si="0"/>
        <v>0</v>
      </c>
      <c r="H26" s="121"/>
      <c r="I26" s="122">
        <f t="shared" si="1"/>
        <v>0</v>
      </c>
      <c r="BA26">
        <v>2</v>
      </c>
    </row>
    <row r="27" spans="1:57" x14ac:dyDescent="0.25">
      <c r="A27" s="54" t="s">
        <v>353</v>
      </c>
      <c r="B27" s="45"/>
      <c r="C27" s="45"/>
      <c r="D27" s="117"/>
      <c r="E27" s="118">
        <v>0</v>
      </c>
      <c r="F27" s="119">
        <v>0</v>
      </c>
      <c r="G27" s="120">
        <f t="shared" si="0"/>
        <v>0</v>
      </c>
      <c r="H27" s="121"/>
      <c r="I27" s="122">
        <f t="shared" si="1"/>
        <v>0</v>
      </c>
      <c r="BA27">
        <v>2</v>
      </c>
    </row>
    <row r="28" spans="1:57" ht="13.8" thickBot="1" x14ac:dyDescent="0.3">
      <c r="A28" s="123"/>
      <c r="B28" s="124" t="s">
        <v>64</v>
      </c>
      <c r="C28" s="125"/>
      <c r="D28" s="126"/>
      <c r="E28" s="127"/>
      <c r="F28" s="128"/>
      <c r="G28" s="128"/>
      <c r="H28" s="202">
        <f>SUM(I20:I27)</f>
        <v>0</v>
      </c>
      <c r="I28" s="203"/>
    </row>
    <row r="30" spans="1:57" x14ac:dyDescent="0.25">
      <c r="B30" s="109"/>
      <c r="F30" s="129"/>
      <c r="G30" s="130"/>
      <c r="H30" s="130"/>
      <c r="I30" s="131"/>
    </row>
    <row r="31" spans="1:57" x14ac:dyDescent="0.25">
      <c r="F31" s="129"/>
      <c r="G31" s="130"/>
      <c r="H31" s="130"/>
      <c r="I31" s="131"/>
    </row>
    <row r="32" spans="1:57" x14ac:dyDescent="0.25">
      <c r="F32" s="129"/>
      <c r="G32" s="130"/>
      <c r="H32" s="130"/>
      <c r="I32" s="131"/>
    </row>
    <row r="33" spans="6:9" x14ac:dyDescent="0.25">
      <c r="F33" s="129"/>
      <c r="G33" s="130"/>
      <c r="H33" s="130"/>
      <c r="I33" s="131"/>
    </row>
    <row r="34" spans="6:9" x14ac:dyDescent="0.25">
      <c r="F34" s="129"/>
      <c r="G34" s="130"/>
      <c r="H34" s="130"/>
      <c r="I34" s="131"/>
    </row>
    <row r="35" spans="6:9" x14ac:dyDescent="0.25">
      <c r="F35" s="129"/>
      <c r="G35" s="130"/>
      <c r="H35" s="130"/>
      <c r="I35" s="131"/>
    </row>
    <row r="36" spans="6:9" x14ac:dyDescent="0.25">
      <c r="F36" s="129"/>
      <c r="G36" s="130"/>
      <c r="H36" s="130"/>
      <c r="I36" s="131"/>
    </row>
    <row r="37" spans="6:9" x14ac:dyDescent="0.25">
      <c r="F37" s="129"/>
      <c r="G37" s="130"/>
      <c r="H37" s="130"/>
      <c r="I37" s="131"/>
    </row>
    <row r="38" spans="6:9" x14ac:dyDescent="0.25">
      <c r="F38" s="129"/>
      <c r="G38" s="130"/>
      <c r="H38" s="130"/>
      <c r="I38" s="131"/>
    </row>
    <row r="39" spans="6:9" x14ac:dyDescent="0.25">
      <c r="F39" s="129"/>
      <c r="G39" s="130"/>
      <c r="H39" s="130"/>
      <c r="I39" s="131"/>
    </row>
    <row r="40" spans="6:9" x14ac:dyDescent="0.25">
      <c r="F40" s="129"/>
      <c r="G40" s="130"/>
      <c r="H40" s="130"/>
      <c r="I40" s="131"/>
    </row>
    <row r="41" spans="6:9" x14ac:dyDescent="0.25">
      <c r="F41" s="129"/>
      <c r="G41" s="130"/>
      <c r="H41" s="130"/>
      <c r="I41" s="131"/>
    </row>
    <row r="42" spans="6:9" x14ac:dyDescent="0.25">
      <c r="F42" s="129"/>
      <c r="G42" s="130"/>
      <c r="H42" s="130"/>
      <c r="I42" s="131"/>
    </row>
    <row r="43" spans="6:9" x14ac:dyDescent="0.25">
      <c r="F43" s="129"/>
      <c r="G43" s="130"/>
      <c r="H43" s="130"/>
      <c r="I43" s="131"/>
    </row>
    <row r="44" spans="6:9" x14ac:dyDescent="0.25">
      <c r="F44" s="129"/>
      <c r="G44" s="130"/>
      <c r="H44" s="130"/>
      <c r="I44" s="131"/>
    </row>
    <row r="45" spans="6:9" x14ac:dyDescent="0.25">
      <c r="F45" s="129"/>
      <c r="G45" s="130"/>
      <c r="H45" s="130"/>
      <c r="I45" s="131"/>
    </row>
    <row r="46" spans="6:9" x14ac:dyDescent="0.25">
      <c r="F46" s="129"/>
      <c r="G46" s="130"/>
      <c r="H46" s="130"/>
      <c r="I46" s="131"/>
    </row>
    <row r="47" spans="6:9" x14ac:dyDescent="0.25">
      <c r="F47" s="129"/>
      <c r="G47" s="130"/>
      <c r="H47" s="130"/>
      <c r="I47" s="131"/>
    </row>
    <row r="48" spans="6:9" x14ac:dyDescent="0.25">
      <c r="F48" s="129"/>
      <c r="G48" s="130"/>
      <c r="H48" s="130"/>
      <c r="I48" s="131"/>
    </row>
    <row r="49" spans="6:9" x14ac:dyDescent="0.25">
      <c r="F49" s="129"/>
      <c r="G49" s="130"/>
      <c r="H49" s="130"/>
      <c r="I49" s="131"/>
    </row>
    <row r="50" spans="6:9" x14ac:dyDescent="0.25">
      <c r="F50" s="129"/>
      <c r="G50" s="130"/>
      <c r="H50" s="130"/>
      <c r="I50" s="131"/>
    </row>
    <row r="51" spans="6:9" x14ac:dyDescent="0.25">
      <c r="F51" s="129"/>
      <c r="G51" s="130"/>
      <c r="H51" s="130"/>
      <c r="I51" s="131"/>
    </row>
    <row r="52" spans="6:9" x14ac:dyDescent="0.25">
      <c r="F52" s="129"/>
      <c r="G52" s="130"/>
      <c r="H52" s="130"/>
      <c r="I52" s="131"/>
    </row>
    <row r="53" spans="6:9" x14ac:dyDescent="0.25">
      <c r="F53" s="129"/>
      <c r="G53" s="130"/>
      <c r="H53" s="130"/>
      <c r="I53" s="131"/>
    </row>
    <row r="54" spans="6:9" x14ac:dyDescent="0.25">
      <c r="F54" s="129"/>
      <c r="G54" s="130"/>
      <c r="H54" s="130"/>
      <c r="I54" s="131"/>
    </row>
    <row r="55" spans="6:9" x14ac:dyDescent="0.25">
      <c r="F55" s="129"/>
      <c r="G55" s="130"/>
      <c r="H55" s="130"/>
      <c r="I55" s="131"/>
    </row>
    <row r="56" spans="6:9" x14ac:dyDescent="0.25">
      <c r="F56" s="129"/>
      <c r="G56" s="130"/>
      <c r="H56" s="130"/>
      <c r="I56" s="131"/>
    </row>
    <row r="57" spans="6:9" x14ac:dyDescent="0.25">
      <c r="F57" s="129"/>
      <c r="G57" s="130"/>
      <c r="H57" s="130"/>
      <c r="I57" s="131"/>
    </row>
    <row r="58" spans="6:9" x14ac:dyDescent="0.25">
      <c r="F58" s="129"/>
      <c r="G58" s="130"/>
      <c r="H58" s="130"/>
      <c r="I58" s="131"/>
    </row>
    <row r="59" spans="6:9" x14ac:dyDescent="0.25">
      <c r="F59" s="129"/>
      <c r="G59" s="130"/>
      <c r="H59" s="130"/>
      <c r="I59" s="131"/>
    </row>
    <row r="60" spans="6:9" x14ac:dyDescent="0.25">
      <c r="F60" s="129"/>
      <c r="G60" s="130"/>
      <c r="H60" s="130"/>
      <c r="I60" s="131"/>
    </row>
    <row r="61" spans="6:9" x14ac:dyDescent="0.25">
      <c r="F61" s="129"/>
      <c r="G61" s="130"/>
      <c r="H61" s="130"/>
      <c r="I61" s="131"/>
    </row>
    <row r="62" spans="6:9" x14ac:dyDescent="0.25">
      <c r="F62" s="129"/>
      <c r="G62" s="130"/>
      <c r="H62" s="130"/>
      <c r="I62" s="131"/>
    </row>
    <row r="63" spans="6:9" x14ac:dyDescent="0.25">
      <c r="F63" s="129"/>
      <c r="G63" s="130"/>
      <c r="H63" s="130"/>
      <c r="I63" s="131"/>
    </row>
    <row r="64" spans="6:9" x14ac:dyDescent="0.25">
      <c r="F64" s="129"/>
      <c r="G64" s="130"/>
      <c r="H64" s="130"/>
      <c r="I64" s="131"/>
    </row>
    <row r="65" spans="6:9" x14ac:dyDescent="0.25">
      <c r="F65" s="129"/>
      <c r="G65" s="130"/>
      <c r="H65" s="130"/>
      <c r="I65" s="131"/>
    </row>
    <row r="66" spans="6:9" x14ac:dyDescent="0.25">
      <c r="F66" s="129"/>
      <c r="G66" s="130"/>
      <c r="H66" s="130"/>
      <c r="I66" s="131"/>
    </row>
    <row r="67" spans="6:9" x14ac:dyDescent="0.25">
      <c r="F67" s="129"/>
      <c r="G67" s="130"/>
      <c r="H67" s="130"/>
      <c r="I67" s="131"/>
    </row>
    <row r="68" spans="6:9" x14ac:dyDescent="0.25">
      <c r="F68" s="129"/>
      <c r="G68" s="130"/>
      <c r="H68" s="130"/>
      <c r="I68" s="131"/>
    </row>
    <row r="69" spans="6:9" x14ac:dyDescent="0.25">
      <c r="F69" s="129"/>
      <c r="G69" s="130"/>
      <c r="H69" s="130"/>
      <c r="I69" s="131"/>
    </row>
    <row r="70" spans="6:9" x14ac:dyDescent="0.25">
      <c r="F70" s="129"/>
      <c r="G70" s="130"/>
      <c r="H70" s="130"/>
      <c r="I70" s="131"/>
    </row>
    <row r="71" spans="6:9" x14ac:dyDescent="0.25">
      <c r="F71" s="129"/>
      <c r="G71" s="130"/>
      <c r="H71" s="130"/>
      <c r="I71" s="131"/>
    </row>
    <row r="72" spans="6:9" x14ac:dyDescent="0.25">
      <c r="F72" s="129"/>
      <c r="G72" s="130"/>
      <c r="H72" s="130"/>
      <c r="I72" s="131"/>
    </row>
    <row r="73" spans="6:9" x14ac:dyDescent="0.25">
      <c r="F73" s="129"/>
      <c r="G73" s="130"/>
      <c r="H73" s="130"/>
      <c r="I73" s="131"/>
    </row>
    <row r="74" spans="6:9" x14ac:dyDescent="0.25">
      <c r="F74" s="129"/>
      <c r="G74" s="130"/>
      <c r="H74" s="130"/>
      <c r="I74" s="131"/>
    </row>
    <row r="75" spans="6:9" x14ac:dyDescent="0.25">
      <c r="F75" s="129"/>
      <c r="G75" s="130"/>
      <c r="H75" s="130"/>
      <c r="I75" s="131"/>
    </row>
    <row r="76" spans="6:9" x14ac:dyDescent="0.25">
      <c r="F76" s="129"/>
      <c r="G76" s="130"/>
      <c r="H76" s="130"/>
      <c r="I76" s="131"/>
    </row>
    <row r="77" spans="6:9" x14ac:dyDescent="0.25">
      <c r="F77" s="129"/>
      <c r="G77" s="130"/>
      <c r="H77" s="130"/>
      <c r="I77" s="131"/>
    </row>
    <row r="78" spans="6:9" x14ac:dyDescent="0.25">
      <c r="F78" s="129"/>
      <c r="G78" s="130"/>
      <c r="H78" s="130"/>
      <c r="I78" s="131"/>
    </row>
    <row r="79" spans="6:9" x14ac:dyDescent="0.25">
      <c r="F79" s="129"/>
      <c r="G79" s="130"/>
      <c r="H79" s="130"/>
      <c r="I79" s="131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EA690-DB78-49C7-A22A-B6560C4C7EE1}">
  <sheetPr codeName="List2"/>
  <dimension ref="A1:CZ275"/>
  <sheetViews>
    <sheetView showGridLines="0" showZeros="0" topLeftCell="A196" zoomScaleNormal="100" workbookViewId="0">
      <selection activeCell="E213" sqref="E213:F213"/>
    </sheetView>
  </sheetViews>
  <sheetFormatPr defaultRowHeight="13.2" x14ac:dyDescent="0.25"/>
  <cols>
    <col min="1" max="1" width="4.44140625" style="132" customWidth="1"/>
    <col min="2" max="2" width="11.5546875" style="132" customWidth="1"/>
    <col min="3" max="3" width="40.44140625" style="132" customWidth="1"/>
    <col min="4" max="4" width="5.5546875" style="132" customWidth="1"/>
    <col min="5" max="5" width="8.5546875" style="176" customWidth="1"/>
    <col min="6" max="6" width="9.88671875" style="132" customWidth="1"/>
    <col min="7" max="7" width="13.88671875" style="132" customWidth="1"/>
    <col min="8" max="11" width="9.109375" style="132"/>
    <col min="12" max="12" width="75.44140625" style="132" customWidth="1"/>
    <col min="13" max="13" width="45.33203125" style="132" customWidth="1"/>
    <col min="14" max="256" width="9.109375" style="132"/>
    <col min="257" max="257" width="4.44140625" style="132" customWidth="1"/>
    <col min="258" max="258" width="11.5546875" style="132" customWidth="1"/>
    <col min="259" max="259" width="40.44140625" style="132" customWidth="1"/>
    <col min="260" max="260" width="5.5546875" style="132" customWidth="1"/>
    <col min="261" max="261" width="8.5546875" style="132" customWidth="1"/>
    <col min="262" max="262" width="9.88671875" style="132" customWidth="1"/>
    <col min="263" max="263" width="13.88671875" style="132" customWidth="1"/>
    <col min="264" max="267" width="9.109375" style="132"/>
    <col min="268" max="268" width="75.44140625" style="132" customWidth="1"/>
    <col min="269" max="269" width="45.33203125" style="132" customWidth="1"/>
    <col min="270" max="512" width="9.109375" style="132"/>
    <col min="513" max="513" width="4.44140625" style="132" customWidth="1"/>
    <col min="514" max="514" width="11.5546875" style="132" customWidth="1"/>
    <col min="515" max="515" width="40.44140625" style="132" customWidth="1"/>
    <col min="516" max="516" width="5.5546875" style="132" customWidth="1"/>
    <col min="517" max="517" width="8.5546875" style="132" customWidth="1"/>
    <col min="518" max="518" width="9.88671875" style="132" customWidth="1"/>
    <col min="519" max="519" width="13.88671875" style="132" customWidth="1"/>
    <col min="520" max="523" width="9.109375" style="132"/>
    <col min="524" max="524" width="75.44140625" style="132" customWidth="1"/>
    <col min="525" max="525" width="45.33203125" style="132" customWidth="1"/>
    <col min="526" max="768" width="9.109375" style="132"/>
    <col min="769" max="769" width="4.44140625" style="132" customWidth="1"/>
    <col min="770" max="770" width="11.5546875" style="132" customWidth="1"/>
    <col min="771" max="771" width="40.44140625" style="132" customWidth="1"/>
    <col min="772" max="772" width="5.5546875" style="132" customWidth="1"/>
    <col min="773" max="773" width="8.5546875" style="132" customWidth="1"/>
    <col min="774" max="774" width="9.88671875" style="132" customWidth="1"/>
    <col min="775" max="775" width="13.88671875" style="132" customWidth="1"/>
    <col min="776" max="779" width="9.109375" style="132"/>
    <col min="780" max="780" width="75.44140625" style="132" customWidth="1"/>
    <col min="781" max="781" width="45.33203125" style="132" customWidth="1"/>
    <col min="782" max="1024" width="9.109375" style="132"/>
    <col min="1025" max="1025" width="4.44140625" style="132" customWidth="1"/>
    <col min="1026" max="1026" width="11.5546875" style="132" customWidth="1"/>
    <col min="1027" max="1027" width="40.44140625" style="132" customWidth="1"/>
    <col min="1028" max="1028" width="5.5546875" style="132" customWidth="1"/>
    <col min="1029" max="1029" width="8.5546875" style="132" customWidth="1"/>
    <col min="1030" max="1030" width="9.88671875" style="132" customWidth="1"/>
    <col min="1031" max="1031" width="13.88671875" style="132" customWidth="1"/>
    <col min="1032" max="1035" width="9.109375" style="132"/>
    <col min="1036" max="1036" width="75.44140625" style="132" customWidth="1"/>
    <col min="1037" max="1037" width="45.33203125" style="132" customWidth="1"/>
    <col min="1038" max="1280" width="9.109375" style="132"/>
    <col min="1281" max="1281" width="4.44140625" style="132" customWidth="1"/>
    <col min="1282" max="1282" width="11.5546875" style="132" customWidth="1"/>
    <col min="1283" max="1283" width="40.44140625" style="132" customWidth="1"/>
    <col min="1284" max="1284" width="5.5546875" style="132" customWidth="1"/>
    <col min="1285" max="1285" width="8.5546875" style="132" customWidth="1"/>
    <col min="1286" max="1286" width="9.88671875" style="132" customWidth="1"/>
    <col min="1287" max="1287" width="13.88671875" style="132" customWidth="1"/>
    <col min="1288" max="1291" width="9.109375" style="132"/>
    <col min="1292" max="1292" width="75.44140625" style="132" customWidth="1"/>
    <col min="1293" max="1293" width="45.33203125" style="132" customWidth="1"/>
    <col min="1294" max="1536" width="9.109375" style="132"/>
    <col min="1537" max="1537" width="4.44140625" style="132" customWidth="1"/>
    <col min="1538" max="1538" width="11.5546875" style="132" customWidth="1"/>
    <col min="1539" max="1539" width="40.44140625" style="132" customWidth="1"/>
    <col min="1540" max="1540" width="5.5546875" style="132" customWidth="1"/>
    <col min="1541" max="1541" width="8.5546875" style="132" customWidth="1"/>
    <col min="1542" max="1542" width="9.88671875" style="132" customWidth="1"/>
    <col min="1543" max="1543" width="13.88671875" style="132" customWidth="1"/>
    <col min="1544" max="1547" width="9.109375" style="132"/>
    <col min="1548" max="1548" width="75.44140625" style="132" customWidth="1"/>
    <col min="1549" max="1549" width="45.33203125" style="132" customWidth="1"/>
    <col min="1550" max="1792" width="9.109375" style="132"/>
    <col min="1793" max="1793" width="4.44140625" style="132" customWidth="1"/>
    <col min="1794" max="1794" width="11.5546875" style="132" customWidth="1"/>
    <col min="1795" max="1795" width="40.44140625" style="132" customWidth="1"/>
    <col min="1796" max="1796" width="5.5546875" style="132" customWidth="1"/>
    <col min="1797" max="1797" width="8.5546875" style="132" customWidth="1"/>
    <col min="1798" max="1798" width="9.88671875" style="132" customWidth="1"/>
    <col min="1799" max="1799" width="13.88671875" style="132" customWidth="1"/>
    <col min="1800" max="1803" width="9.109375" style="132"/>
    <col min="1804" max="1804" width="75.44140625" style="132" customWidth="1"/>
    <col min="1805" max="1805" width="45.33203125" style="132" customWidth="1"/>
    <col min="1806" max="2048" width="9.109375" style="132"/>
    <col min="2049" max="2049" width="4.44140625" style="132" customWidth="1"/>
    <col min="2050" max="2050" width="11.5546875" style="132" customWidth="1"/>
    <col min="2051" max="2051" width="40.44140625" style="132" customWidth="1"/>
    <col min="2052" max="2052" width="5.5546875" style="132" customWidth="1"/>
    <col min="2053" max="2053" width="8.5546875" style="132" customWidth="1"/>
    <col min="2054" max="2054" width="9.88671875" style="132" customWidth="1"/>
    <col min="2055" max="2055" width="13.88671875" style="132" customWidth="1"/>
    <col min="2056" max="2059" width="9.109375" style="132"/>
    <col min="2060" max="2060" width="75.44140625" style="132" customWidth="1"/>
    <col min="2061" max="2061" width="45.33203125" style="132" customWidth="1"/>
    <col min="2062" max="2304" width="9.109375" style="132"/>
    <col min="2305" max="2305" width="4.44140625" style="132" customWidth="1"/>
    <col min="2306" max="2306" width="11.5546875" style="132" customWidth="1"/>
    <col min="2307" max="2307" width="40.44140625" style="132" customWidth="1"/>
    <col min="2308" max="2308" width="5.5546875" style="132" customWidth="1"/>
    <col min="2309" max="2309" width="8.5546875" style="132" customWidth="1"/>
    <col min="2310" max="2310" width="9.88671875" style="132" customWidth="1"/>
    <col min="2311" max="2311" width="13.88671875" style="132" customWidth="1"/>
    <col min="2312" max="2315" width="9.109375" style="132"/>
    <col min="2316" max="2316" width="75.44140625" style="132" customWidth="1"/>
    <col min="2317" max="2317" width="45.33203125" style="132" customWidth="1"/>
    <col min="2318" max="2560" width="9.109375" style="132"/>
    <col min="2561" max="2561" width="4.44140625" style="132" customWidth="1"/>
    <col min="2562" max="2562" width="11.5546875" style="132" customWidth="1"/>
    <col min="2563" max="2563" width="40.44140625" style="132" customWidth="1"/>
    <col min="2564" max="2564" width="5.5546875" style="132" customWidth="1"/>
    <col min="2565" max="2565" width="8.5546875" style="132" customWidth="1"/>
    <col min="2566" max="2566" width="9.88671875" style="132" customWidth="1"/>
    <col min="2567" max="2567" width="13.88671875" style="132" customWidth="1"/>
    <col min="2568" max="2571" width="9.109375" style="132"/>
    <col min="2572" max="2572" width="75.44140625" style="132" customWidth="1"/>
    <col min="2573" max="2573" width="45.33203125" style="132" customWidth="1"/>
    <col min="2574" max="2816" width="9.109375" style="132"/>
    <col min="2817" max="2817" width="4.44140625" style="132" customWidth="1"/>
    <col min="2818" max="2818" width="11.5546875" style="132" customWidth="1"/>
    <col min="2819" max="2819" width="40.44140625" style="132" customWidth="1"/>
    <col min="2820" max="2820" width="5.5546875" style="132" customWidth="1"/>
    <col min="2821" max="2821" width="8.5546875" style="132" customWidth="1"/>
    <col min="2822" max="2822" width="9.88671875" style="132" customWidth="1"/>
    <col min="2823" max="2823" width="13.88671875" style="132" customWidth="1"/>
    <col min="2824" max="2827" width="9.109375" style="132"/>
    <col min="2828" max="2828" width="75.44140625" style="132" customWidth="1"/>
    <col min="2829" max="2829" width="45.33203125" style="132" customWidth="1"/>
    <col min="2830" max="3072" width="9.109375" style="132"/>
    <col min="3073" max="3073" width="4.44140625" style="132" customWidth="1"/>
    <col min="3074" max="3074" width="11.5546875" style="132" customWidth="1"/>
    <col min="3075" max="3075" width="40.44140625" style="132" customWidth="1"/>
    <col min="3076" max="3076" width="5.5546875" style="132" customWidth="1"/>
    <col min="3077" max="3077" width="8.5546875" style="132" customWidth="1"/>
    <col min="3078" max="3078" width="9.88671875" style="132" customWidth="1"/>
    <col min="3079" max="3079" width="13.88671875" style="132" customWidth="1"/>
    <col min="3080" max="3083" width="9.109375" style="132"/>
    <col min="3084" max="3084" width="75.44140625" style="132" customWidth="1"/>
    <col min="3085" max="3085" width="45.33203125" style="132" customWidth="1"/>
    <col min="3086" max="3328" width="9.109375" style="132"/>
    <col min="3329" max="3329" width="4.44140625" style="132" customWidth="1"/>
    <col min="3330" max="3330" width="11.5546875" style="132" customWidth="1"/>
    <col min="3331" max="3331" width="40.44140625" style="132" customWidth="1"/>
    <col min="3332" max="3332" width="5.5546875" style="132" customWidth="1"/>
    <col min="3333" max="3333" width="8.5546875" style="132" customWidth="1"/>
    <col min="3334" max="3334" width="9.88671875" style="132" customWidth="1"/>
    <col min="3335" max="3335" width="13.88671875" style="132" customWidth="1"/>
    <col min="3336" max="3339" width="9.109375" style="132"/>
    <col min="3340" max="3340" width="75.44140625" style="132" customWidth="1"/>
    <col min="3341" max="3341" width="45.33203125" style="132" customWidth="1"/>
    <col min="3342" max="3584" width="9.109375" style="132"/>
    <col min="3585" max="3585" width="4.44140625" style="132" customWidth="1"/>
    <col min="3586" max="3586" width="11.5546875" style="132" customWidth="1"/>
    <col min="3587" max="3587" width="40.44140625" style="132" customWidth="1"/>
    <col min="3588" max="3588" width="5.5546875" style="132" customWidth="1"/>
    <col min="3589" max="3589" width="8.5546875" style="132" customWidth="1"/>
    <col min="3590" max="3590" width="9.88671875" style="132" customWidth="1"/>
    <col min="3591" max="3591" width="13.88671875" style="132" customWidth="1"/>
    <col min="3592" max="3595" width="9.109375" style="132"/>
    <col min="3596" max="3596" width="75.44140625" style="132" customWidth="1"/>
    <col min="3597" max="3597" width="45.33203125" style="132" customWidth="1"/>
    <col min="3598" max="3840" width="9.109375" style="132"/>
    <col min="3841" max="3841" width="4.44140625" style="132" customWidth="1"/>
    <col min="3842" max="3842" width="11.5546875" style="132" customWidth="1"/>
    <col min="3843" max="3843" width="40.44140625" style="132" customWidth="1"/>
    <col min="3844" max="3844" width="5.5546875" style="132" customWidth="1"/>
    <col min="3845" max="3845" width="8.5546875" style="132" customWidth="1"/>
    <col min="3846" max="3846" width="9.88671875" style="132" customWidth="1"/>
    <col min="3847" max="3847" width="13.88671875" style="132" customWidth="1"/>
    <col min="3848" max="3851" width="9.109375" style="132"/>
    <col min="3852" max="3852" width="75.44140625" style="132" customWidth="1"/>
    <col min="3853" max="3853" width="45.33203125" style="132" customWidth="1"/>
    <col min="3854" max="4096" width="9.109375" style="132"/>
    <col min="4097" max="4097" width="4.44140625" style="132" customWidth="1"/>
    <col min="4098" max="4098" width="11.5546875" style="132" customWidth="1"/>
    <col min="4099" max="4099" width="40.44140625" style="132" customWidth="1"/>
    <col min="4100" max="4100" width="5.5546875" style="132" customWidth="1"/>
    <col min="4101" max="4101" width="8.5546875" style="132" customWidth="1"/>
    <col min="4102" max="4102" width="9.88671875" style="132" customWidth="1"/>
    <col min="4103" max="4103" width="13.88671875" style="132" customWidth="1"/>
    <col min="4104" max="4107" width="9.109375" style="132"/>
    <col min="4108" max="4108" width="75.44140625" style="132" customWidth="1"/>
    <col min="4109" max="4109" width="45.33203125" style="132" customWidth="1"/>
    <col min="4110" max="4352" width="9.109375" style="132"/>
    <col min="4353" max="4353" width="4.44140625" style="132" customWidth="1"/>
    <col min="4354" max="4354" width="11.5546875" style="132" customWidth="1"/>
    <col min="4355" max="4355" width="40.44140625" style="132" customWidth="1"/>
    <col min="4356" max="4356" width="5.5546875" style="132" customWidth="1"/>
    <col min="4357" max="4357" width="8.5546875" style="132" customWidth="1"/>
    <col min="4358" max="4358" width="9.88671875" style="132" customWidth="1"/>
    <col min="4359" max="4359" width="13.88671875" style="132" customWidth="1"/>
    <col min="4360" max="4363" width="9.109375" style="132"/>
    <col min="4364" max="4364" width="75.44140625" style="132" customWidth="1"/>
    <col min="4365" max="4365" width="45.33203125" style="132" customWidth="1"/>
    <col min="4366" max="4608" width="9.109375" style="132"/>
    <col min="4609" max="4609" width="4.44140625" style="132" customWidth="1"/>
    <col min="4610" max="4610" width="11.5546875" style="132" customWidth="1"/>
    <col min="4611" max="4611" width="40.44140625" style="132" customWidth="1"/>
    <col min="4612" max="4612" width="5.5546875" style="132" customWidth="1"/>
    <col min="4613" max="4613" width="8.5546875" style="132" customWidth="1"/>
    <col min="4614" max="4614" width="9.88671875" style="132" customWidth="1"/>
    <col min="4615" max="4615" width="13.88671875" style="132" customWidth="1"/>
    <col min="4616" max="4619" width="9.109375" style="132"/>
    <col min="4620" max="4620" width="75.44140625" style="132" customWidth="1"/>
    <col min="4621" max="4621" width="45.33203125" style="132" customWidth="1"/>
    <col min="4622" max="4864" width="9.109375" style="132"/>
    <col min="4865" max="4865" width="4.44140625" style="132" customWidth="1"/>
    <col min="4866" max="4866" width="11.5546875" style="132" customWidth="1"/>
    <col min="4867" max="4867" width="40.44140625" style="132" customWidth="1"/>
    <col min="4868" max="4868" width="5.5546875" style="132" customWidth="1"/>
    <col min="4869" max="4869" width="8.5546875" style="132" customWidth="1"/>
    <col min="4870" max="4870" width="9.88671875" style="132" customWidth="1"/>
    <col min="4871" max="4871" width="13.88671875" style="132" customWidth="1"/>
    <col min="4872" max="4875" width="9.109375" style="132"/>
    <col min="4876" max="4876" width="75.44140625" style="132" customWidth="1"/>
    <col min="4877" max="4877" width="45.33203125" style="132" customWidth="1"/>
    <col min="4878" max="5120" width="9.109375" style="132"/>
    <col min="5121" max="5121" width="4.44140625" style="132" customWidth="1"/>
    <col min="5122" max="5122" width="11.5546875" style="132" customWidth="1"/>
    <col min="5123" max="5123" width="40.44140625" style="132" customWidth="1"/>
    <col min="5124" max="5124" width="5.5546875" style="132" customWidth="1"/>
    <col min="5125" max="5125" width="8.5546875" style="132" customWidth="1"/>
    <col min="5126" max="5126" width="9.88671875" style="132" customWidth="1"/>
    <col min="5127" max="5127" width="13.88671875" style="132" customWidth="1"/>
    <col min="5128" max="5131" width="9.109375" style="132"/>
    <col min="5132" max="5132" width="75.44140625" style="132" customWidth="1"/>
    <col min="5133" max="5133" width="45.33203125" style="132" customWidth="1"/>
    <col min="5134" max="5376" width="9.109375" style="132"/>
    <col min="5377" max="5377" width="4.44140625" style="132" customWidth="1"/>
    <col min="5378" max="5378" width="11.5546875" style="132" customWidth="1"/>
    <col min="5379" max="5379" width="40.44140625" style="132" customWidth="1"/>
    <col min="5380" max="5380" width="5.5546875" style="132" customWidth="1"/>
    <col min="5381" max="5381" width="8.5546875" style="132" customWidth="1"/>
    <col min="5382" max="5382" width="9.88671875" style="132" customWidth="1"/>
    <col min="5383" max="5383" width="13.88671875" style="132" customWidth="1"/>
    <col min="5384" max="5387" width="9.109375" style="132"/>
    <col min="5388" max="5388" width="75.44140625" style="132" customWidth="1"/>
    <col min="5389" max="5389" width="45.33203125" style="132" customWidth="1"/>
    <col min="5390" max="5632" width="9.109375" style="132"/>
    <col min="5633" max="5633" width="4.44140625" style="132" customWidth="1"/>
    <col min="5634" max="5634" width="11.5546875" style="132" customWidth="1"/>
    <col min="5635" max="5635" width="40.44140625" style="132" customWidth="1"/>
    <col min="5636" max="5636" width="5.5546875" style="132" customWidth="1"/>
    <col min="5637" max="5637" width="8.5546875" style="132" customWidth="1"/>
    <col min="5638" max="5638" width="9.88671875" style="132" customWidth="1"/>
    <col min="5639" max="5639" width="13.88671875" style="132" customWidth="1"/>
    <col min="5640" max="5643" width="9.109375" style="132"/>
    <col min="5644" max="5644" width="75.44140625" style="132" customWidth="1"/>
    <col min="5645" max="5645" width="45.33203125" style="132" customWidth="1"/>
    <col min="5646" max="5888" width="9.109375" style="132"/>
    <col min="5889" max="5889" width="4.44140625" style="132" customWidth="1"/>
    <col min="5890" max="5890" width="11.5546875" style="132" customWidth="1"/>
    <col min="5891" max="5891" width="40.44140625" style="132" customWidth="1"/>
    <col min="5892" max="5892" width="5.5546875" style="132" customWidth="1"/>
    <col min="5893" max="5893" width="8.5546875" style="132" customWidth="1"/>
    <col min="5894" max="5894" width="9.88671875" style="132" customWidth="1"/>
    <col min="5895" max="5895" width="13.88671875" style="132" customWidth="1"/>
    <col min="5896" max="5899" width="9.109375" style="132"/>
    <col min="5900" max="5900" width="75.44140625" style="132" customWidth="1"/>
    <col min="5901" max="5901" width="45.33203125" style="132" customWidth="1"/>
    <col min="5902" max="6144" width="9.109375" style="132"/>
    <col min="6145" max="6145" width="4.44140625" style="132" customWidth="1"/>
    <col min="6146" max="6146" width="11.5546875" style="132" customWidth="1"/>
    <col min="6147" max="6147" width="40.44140625" style="132" customWidth="1"/>
    <col min="6148" max="6148" width="5.5546875" style="132" customWidth="1"/>
    <col min="6149" max="6149" width="8.5546875" style="132" customWidth="1"/>
    <col min="6150" max="6150" width="9.88671875" style="132" customWidth="1"/>
    <col min="6151" max="6151" width="13.88671875" style="132" customWidth="1"/>
    <col min="6152" max="6155" width="9.109375" style="132"/>
    <col min="6156" max="6156" width="75.44140625" style="132" customWidth="1"/>
    <col min="6157" max="6157" width="45.33203125" style="132" customWidth="1"/>
    <col min="6158" max="6400" width="9.109375" style="132"/>
    <col min="6401" max="6401" width="4.44140625" style="132" customWidth="1"/>
    <col min="6402" max="6402" width="11.5546875" style="132" customWidth="1"/>
    <col min="6403" max="6403" width="40.44140625" style="132" customWidth="1"/>
    <col min="6404" max="6404" width="5.5546875" style="132" customWidth="1"/>
    <col min="6405" max="6405" width="8.5546875" style="132" customWidth="1"/>
    <col min="6406" max="6406" width="9.88671875" style="132" customWidth="1"/>
    <col min="6407" max="6407" width="13.88671875" style="132" customWidth="1"/>
    <col min="6408" max="6411" width="9.109375" style="132"/>
    <col min="6412" max="6412" width="75.44140625" style="132" customWidth="1"/>
    <col min="6413" max="6413" width="45.33203125" style="132" customWidth="1"/>
    <col min="6414" max="6656" width="9.109375" style="132"/>
    <col min="6657" max="6657" width="4.44140625" style="132" customWidth="1"/>
    <col min="6658" max="6658" width="11.5546875" style="132" customWidth="1"/>
    <col min="6659" max="6659" width="40.44140625" style="132" customWidth="1"/>
    <col min="6660" max="6660" width="5.5546875" style="132" customWidth="1"/>
    <col min="6661" max="6661" width="8.5546875" style="132" customWidth="1"/>
    <col min="6662" max="6662" width="9.88671875" style="132" customWidth="1"/>
    <col min="6663" max="6663" width="13.88671875" style="132" customWidth="1"/>
    <col min="6664" max="6667" width="9.109375" style="132"/>
    <col min="6668" max="6668" width="75.44140625" style="132" customWidth="1"/>
    <col min="6669" max="6669" width="45.33203125" style="132" customWidth="1"/>
    <col min="6670" max="6912" width="9.109375" style="132"/>
    <col min="6913" max="6913" width="4.44140625" style="132" customWidth="1"/>
    <col min="6914" max="6914" width="11.5546875" style="132" customWidth="1"/>
    <col min="6915" max="6915" width="40.44140625" style="132" customWidth="1"/>
    <col min="6916" max="6916" width="5.5546875" style="132" customWidth="1"/>
    <col min="6917" max="6917" width="8.5546875" style="132" customWidth="1"/>
    <col min="6918" max="6918" width="9.88671875" style="132" customWidth="1"/>
    <col min="6919" max="6919" width="13.88671875" style="132" customWidth="1"/>
    <col min="6920" max="6923" width="9.109375" style="132"/>
    <col min="6924" max="6924" width="75.44140625" style="132" customWidth="1"/>
    <col min="6925" max="6925" width="45.33203125" style="132" customWidth="1"/>
    <col min="6926" max="7168" width="9.109375" style="132"/>
    <col min="7169" max="7169" width="4.44140625" style="132" customWidth="1"/>
    <col min="7170" max="7170" width="11.5546875" style="132" customWidth="1"/>
    <col min="7171" max="7171" width="40.44140625" style="132" customWidth="1"/>
    <col min="7172" max="7172" width="5.5546875" style="132" customWidth="1"/>
    <col min="7173" max="7173" width="8.5546875" style="132" customWidth="1"/>
    <col min="7174" max="7174" width="9.88671875" style="132" customWidth="1"/>
    <col min="7175" max="7175" width="13.88671875" style="132" customWidth="1"/>
    <col min="7176" max="7179" width="9.109375" style="132"/>
    <col min="7180" max="7180" width="75.44140625" style="132" customWidth="1"/>
    <col min="7181" max="7181" width="45.33203125" style="132" customWidth="1"/>
    <col min="7182" max="7424" width="9.109375" style="132"/>
    <col min="7425" max="7425" width="4.44140625" style="132" customWidth="1"/>
    <col min="7426" max="7426" width="11.5546875" style="132" customWidth="1"/>
    <col min="7427" max="7427" width="40.44140625" style="132" customWidth="1"/>
    <col min="7428" max="7428" width="5.5546875" style="132" customWidth="1"/>
    <col min="7429" max="7429" width="8.5546875" style="132" customWidth="1"/>
    <col min="7430" max="7430" width="9.88671875" style="132" customWidth="1"/>
    <col min="7431" max="7431" width="13.88671875" style="132" customWidth="1"/>
    <col min="7432" max="7435" width="9.109375" style="132"/>
    <col min="7436" max="7436" width="75.44140625" style="132" customWidth="1"/>
    <col min="7437" max="7437" width="45.33203125" style="132" customWidth="1"/>
    <col min="7438" max="7680" width="9.109375" style="132"/>
    <col min="7681" max="7681" width="4.44140625" style="132" customWidth="1"/>
    <col min="7682" max="7682" width="11.5546875" style="132" customWidth="1"/>
    <col min="7683" max="7683" width="40.44140625" style="132" customWidth="1"/>
    <col min="7684" max="7684" width="5.5546875" style="132" customWidth="1"/>
    <col min="7685" max="7685" width="8.5546875" style="132" customWidth="1"/>
    <col min="7686" max="7686" width="9.88671875" style="132" customWidth="1"/>
    <col min="7687" max="7687" width="13.88671875" style="132" customWidth="1"/>
    <col min="7688" max="7691" width="9.109375" style="132"/>
    <col min="7692" max="7692" width="75.44140625" style="132" customWidth="1"/>
    <col min="7693" max="7693" width="45.33203125" style="132" customWidth="1"/>
    <col min="7694" max="7936" width="9.109375" style="132"/>
    <col min="7937" max="7937" width="4.44140625" style="132" customWidth="1"/>
    <col min="7938" max="7938" width="11.5546875" style="132" customWidth="1"/>
    <col min="7939" max="7939" width="40.44140625" style="132" customWidth="1"/>
    <col min="7940" max="7940" width="5.5546875" style="132" customWidth="1"/>
    <col min="7941" max="7941" width="8.5546875" style="132" customWidth="1"/>
    <col min="7942" max="7942" width="9.88671875" style="132" customWidth="1"/>
    <col min="7943" max="7943" width="13.88671875" style="132" customWidth="1"/>
    <col min="7944" max="7947" width="9.109375" style="132"/>
    <col min="7948" max="7948" width="75.44140625" style="132" customWidth="1"/>
    <col min="7949" max="7949" width="45.33203125" style="132" customWidth="1"/>
    <col min="7950" max="8192" width="9.109375" style="132"/>
    <col min="8193" max="8193" width="4.44140625" style="132" customWidth="1"/>
    <col min="8194" max="8194" width="11.5546875" style="132" customWidth="1"/>
    <col min="8195" max="8195" width="40.44140625" style="132" customWidth="1"/>
    <col min="8196" max="8196" width="5.5546875" style="132" customWidth="1"/>
    <col min="8197" max="8197" width="8.5546875" style="132" customWidth="1"/>
    <col min="8198" max="8198" width="9.88671875" style="132" customWidth="1"/>
    <col min="8199" max="8199" width="13.88671875" style="132" customWidth="1"/>
    <col min="8200" max="8203" width="9.109375" style="132"/>
    <col min="8204" max="8204" width="75.44140625" style="132" customWidth="1"/>
    <col min="8205" max="8205" width="45.33203125" style="132" customWidth="1"/>
    <col min="8206" max="8448" width="9.109375" style="132"/>
    <col min="8449" max="8449" width="4.44140625" style="132" customWidth="1"/>
    <col min="8450" max="8450" width="11.5546875" style="132" customWidth="1"/>
    <col min="8451" max="8451" width="40.44140625" style="132" customWidth="1"/>
    <col min="8452" max="8452" width="5.5546875" style="132" customWidth="1"/>
    <col min="8453" max="8453" width="8.5546875" style="132" customWidth="1"/>
    <col min="8454" max="8454" width="9.88671875" style="132" customWidth="1"/>
    <col min="8455" max="8455" width="13.88671875" style="132" customWidth="1"/>
    <col min="8456" max="8459" width="9.109375" style="132"/>
    <col min="8460" max="8460" width="75.44140625" style="132" customWidth="1"/>
    <col min="8461" max="8461" width="45.33203125" style="132" customWidth="1"/>
    <col min="8462" max="8704" width="9.109375" style="132"/>
    <col min="8705" max="8705" width="4.44140625" style="132" customWidth="1"/>
    <col min="8706" max="8706" width="11.5546875" style="132" customWidth="1"/>
    <col min="8707" max="8707" width="40.44140625" style="132" customWidth="1"/>
    <col min="8708" max="8708" width="5.5546875" style="132" customWidth="1"/>
    <col min="8709" max="8709" width="8.5546875" style="132" customWidth="1"/>
    <col min="8710" max="8710" width="9.88671875" style="132" customWidth="1"/>
    <col min="8711" max="8711" width="13.88671875" style="132" customWidth="1"/>
    <col min="8712" max="8715" width="9.109375" style="132"/>
    <col min="8716" max="8716" width="75.44140625" style="132" customWidth="1"/>
    <col min="8717" max="8717" width="45.33203125" style="132" customWidth="1"/>
    <col min="8718" max="8960" width="9.109375" style="132"/>
    <col min="8961" max="8961" width="4.44140625" style="132" customWidth="1"/>
    <col min="8962" max="8962" width="11.5546875" style="132" customWidth="1"/>
    <col min="8963" max="8963" width="40.44140625" style="132" customWidth="1"/>
    <col min="8964" max="8964" width="5.5546875" style="132" customWidth="1"/>
    <col min="8965" max="8965" width="8.5546875" style="132" customWidth="1"/>
    <col min="8966" max="8966" width="9.88671875" style="132" customWidth="1"/>
    <col min="8967" max="8967" width="13.88671875" style="132" customWidth="1"/>
    <col min="8968" max="8971" width="9.109375" style="132"/>
    <col min="8972" max="8972" width="75.44140625" style="132" customWidth="1"/>
    <col min="8973" max="8973" width="45.33203125" style="132" customWidth="1"/>
    <col min="8974" max="9216" width="9.109375" style="132"/>
    <col min="9217" max="9217" width="4.44140625" style="132" customWidth="1"/>
    <col min="9218" max="9218" width="11.5546875" style="132" customWidth="1"/>
    <col min="9219" max="9219" width="40.44140625" style="132" customWidth="1"/>
    <col min="9220" max="9220" width="5.5546875" style="132" customWidth="1"/>
    <col min="9221" max="9221" width="8.5546875" style="132" customWidth="1"/>
    <col min="9222" max="9222" width="9.88671875" style="132" customWidth="1"/>
    <col min="9223" max="9223" width="13.88671875" style="132" customWidth="1"/>
    <col min="9224" max="9227" width="9.109375" style="132"/>
    <col min="9228" max="9228" width="75.44140625" style="132" customWidth="1"/>
    <col min="9229" max="9229" width="45.33203125" style="132" customWidth="1"/>
    <col min="9230" max="9472" width="9.109375" style="132"/>
    <col min="9473" max="9473" width="4.44140625" style="132" customWidth="1"/>
    <col min="9474" max="9474" width="11.5546875" style="132" customWidth="1"/>
    <col min="9475" max="9475" width="40.44140625" style="132" customWidth="1"/>
    <col min="9476" max="9476" width="5.5546875" style="132" customWidth="1"/>
    <col min="9477" max="9477" width="8.5546875" style="132" customWidth="1"/>
    <col min="9478" max="9478" width="9.88671875" style="132" customWidth="1"/>
    <col min="9479" max="9479" width="13.88671875" style="132" customWidth="1"/>
    <col min="9480" max="9483" width="9.109375" style="132"/>
    <col min="9484" max="9484" width="75.44140625" style="132" customWidth="1"/>
    <col min="9485" max="9485" width="45.33203125" style="132" customWidth="1"/>
    <col min="9486" max="9728" width="9.109375" style="132"/>
    <col min="9729" max="9729" width="4.44140625" style="132" customWidth="1"/>
    <col min="9730" max="9730" width="11.5546875" style="132" customWidth="1"/>
    <col min="9731" max="9731" width="40.44140625" style="132" customWidth="1"/>
    <col min="9732" max="9732" width="5.5546875" style="132" customWidth="1"/>
    <col min="9733" max="9733" width="8.5546875" style="132" customWidth="1"/>
    <col min="9734" max="9734" width="9.88671875" style="132" customWidth="1"/>
    <col min="9735" max="9735" width="13.88671875" style="132" customWidth="1"/>
    <col min="9736" max="9739" width="9.109375" style="132"/>
    <col min="9740" max="9740" width="75.44140625" style="132" customWidth="1"/>
    <col min="9741" max="9741" width="45.33203125" style="132" customWidth="1"/>
    <col min="9742" max="9984" width="9.109375" style="132"/>
    <col min="9985" max="9985" width="4.44140625" style="132" customWidth="1"/>
    <col min="9986" max="9986" width="11.5546875" style="132" customWidth="1"/>
    <col min="9987" max="9987" width="40.44140625" style="132" customWidth="1"/>
    <col min="9988" max="9988" width="5.5546875" style="132" customWidth="1"/>
    <col min="9989" max="9989" width="8.5546875" style="132" customWidth="1"/>
    <col min="9990" max="9990" width="9.88671875" style="132" customWidth="1"/>
    <col min="9991" max="9991" width="13.88671875" style="132" customWidth="1"/>
    <col min="9992" max="9995" width="9.109375" style="132"/>
    <col min="9996" max="9996" width="75.44140625" style="132" customWidth="1"/>
    <col min="9997" max="9997" width="45.33203125" style="132" customWidth="1"/>
    <col min="9998" max="10240" width="9.109375" style="132"/>
    <col min="10241" max="10241" width="4.44140625" style="132" customWidth="1"/>
    <col min="10242" max="10242" width="11.5546875" style="132" customWidth="1"/>
    <col min="10243" max="10243" width="40.44140625" style="132" customWidth="1"/>
    <col min="10244" max="10244" width="5.5546875" style="132" customWidth="1"/>
    <col min="10245" max="10245" width="8.5546875" style="132" customWidth="1"/>
    <col min="10246" max="10246" width="9.88671875" style="132" customWidth="1"/>
    <col min="10247" max="10247" width="13.88671875" style="132" customWidth="1"/>
    <col min="10248" max="10251" width="9.109375" style="132"/>
    <col min="10252" max="10252" width="75.44140625" style="132" customWidth="1"/>
    <col min="10253" max="10253" width="45.33203125" style="132" customWidth="1"/>
    <col min="10254" max="10496" width="9.109375" style="132"/>
    <col min="10497" max="10497" width="4.44140625" style="132" customWidth="1"/>
    <col min="10498" max="10498" width="11.5546875" style="132" customWidth="1"/>
    <col min="10499" max="10499" width="40.44140625" style="132" customWidth="1"/>
    <col min="10500" max="10500" width="5.5546875" style="132" customWidth="1"/>
    <col min="10501" max="10501" width="8.5546875" style="132" customWidth="1"/>
    <col min="10502" max="10502" width="9.88671875" style="132" customWidth="1"/>
    <col min="10503" max="10503" width="13.88671875" style="132" customWidth="1"/>
    <col min="10504" max="10507" width="9.109375" style="132"/>
    <col min="10508" max="10508" width="75.44140625" style="132" customWidth="1"/>
    <col min="10509" max="10509" width="45.33203125" style="132" customWidth="1"/>
    <col min="10510" max="10752" width="9.109375" style="132"/>
    <col min="10753" max="10753" width="4.44140625" style="132" customWidth="1"/>
    <col min="10754" max="10754" width="11.5546875" style="132" customWidth="1"/>
    <col min="10755" max="10755" width="40.44140625" style="132" customWidth="1"/>
    <col min="10756" max="10756" width="5.5546875" style="132" customWidth="1"/>
    <col min="10757" max="10757" width="8.5546875" style="132" customWidth="1"/>
    <col min="10758" max="10758" width="9.88671875" style="132" customWidth="1"/>
    <col min="10759" max="10759" width="13.88671875" style="132" customWidth="1"/>
    <col min="10760" max="10763" width="9.109375" style="132"/>
    <col min="10764" max="10764" width="75.44140625" style="132" customWidth="1"/>
    <col min="10765" max="10765" width="45.33203125" style="132" customWidth="1"/>
    <col min="10766" max="11008" width="9.109375" style="132"/>
    <col min="11009" max="11009" width="4.44140625" style="132" customWidth="1"/>
    <col min="11010" max="11010" width="11.5546875" style="132" customWidth="1"/>
    <col min="11011" max="11011" width="40.44140625" style="132" customWidth="1"/>
    <col min="11012" max="11012" width="5.5546875" style="132" customWidth="1"/>
    <col min="11013" max="11013" width="8.5546875" style="132" customWidth="1"/>
    <col min="11014" max="11014" width="9.88671875" style="132" customWidth="1"/>
    <col min="11015" max="11015" width="13.88671875" style="132" customWidth="1"/>
    <col min="11016" max="11019" width="9.109375" style="132"/>
    <col min="11020" max="11020" width="75.44140625" style="132" customWidth="1"/>
    <col min="11021" max="11021" width="45.33203125" style="132" customWidth="1"/>
    <col min="11022" max="11264" width="9.109375" style="132"/>
    <col min="11265" max="11265" width="4.44140625" style="132" customWidth="1"/>
    <col min="11266" max="11266" width="11.5546875" style="132" customWidth="1"/>
    <col min="11267" max="11267" width="40.44140625" style="132" customWidth="1"/>
    <col min="11268" max="11268" width="5.5546875" style="132" customWidth="1"/>
    <col min="11269" max="11269" width="8.5546875" style="132" customWidth="1"/>
    <col min="11270" max="11270" width="9.88671875" style="132" customWidth="1"/>
    <col min="11271" max="11271" width="13.88671875" style="132" customWidth="1"/>
    <col min="11272" max="11275" width="9.109375" style="132"/>
    <col min="11276" max="11276" width="75.44140625" style="132" customWidth="1"/>
    <col min="11277" max="11277" width="45.33203125" style="132" customWidth="1"/>
    <col min="11278" max="11520" width="9.109375" style="132"/>
    <col min="11521" max="11521" width="4.44140625" style="132" customWidth="1"/>
    <col min="11522" max="11522" width="11.5546875" style="132" customWidth="1"/>
    <col min="11523" max="11523" width="40.44140625" style="132" customWidth="1"/>
    <col min="11524" max="11524" width="5.5546875" style="132" customWidth="1"/>
    <col min="11525" max="11525" width="8.5546875" style="132" customWidth="1"/>
    <col min="11526" max="11526" width="9.88671875" style="132" customWidth="1"/>
    <col min="11527" max="11527" width="13.88671875" style="132" customWidth="1"/>
    <col min="11528" max="11531" width="9.109375" style="132"/>
    <col min="11532" max="11532" width="75.44140625" style="132" customWidth="1"/>
    <col min="11533" max="11533" width="45.33203125" style="132" customWidth="1"/>
    <col min="11534" max="11776" width="9.109375" style="132"/>
    <col min="11777" max="11777" width="4.44140625" style="132" customWidth="1"/>
    <col min="11778" max="11778" width="11.5546875" style="132" customWidth="1"/>
    <col min="11779" max="11779" width="40.44140625" style="132" customWidth="1"/>
    <col min="11780" max="11780" width="5.5546875" style="132" customWidth="1"/>
    <col min="11781" max="11781" width="8.5546875" style="132" customWidth="1"/>
    <col min="11782" max="11782" width="9.88671875" style="132" customWidth="1"/>
    <col min="11783" max="11783" width="13.88671875" style="132" customWidth="1"/>
    <col min="11784" max="11787" width="9.109375" style="132"/>
    <col min="11788" max="11788" width="75.44140625" style="132" customWidth="1"/>
    <col min="11789" max="11789" width="45.33203125" style="132" customWidth="1"/>
    <col min="11790" max="12032" width="9.109375" style="132"/>
    <col min="12033" max="12033" width="4.44140625" style="132" customWidth="1"/>
    <col min="12034" max="12034" width="11.5546875" style="132" customWidth="1"/>
    <col min="12035" max="12035" width="40.44140625" style="132" customWidth="1"/>
    <col min="12036" max="12036" width="5.5546875" style="132" customWidth="1"/>
    <col min="12037" max="12037" width="8.5546875" style="132" customWidth="1"/>
    <col min="12038" max="12038" width="9.88671875" style="132" customWidth="1"/>
    <col min="12039" max="12039" width="13.88671875" style="132" customWidth="1"/>
    <col min="12040" max="12043" width="9.109375" style="132"/>
    <col min="12044" max="12044" width="75.44140625" style="132" customWidth="1"/>
    <col min="12045" max="12045" width="45.33203125" style="132" customWidth="1"/>
    <col min="12046" max="12288" width="9.109375" style="132"/>
    <col min="12289" max="12289" width="4.44140625" style="132" customWidth="1"/>
    <col min="12290" max="12290" width="11.5546875" style="132" customWidth="1"/>
    <col min="12291" max="12291" width="40.44140625" style="132" customWidth="1"/>
    <col min="12292" max="12292" width="5.5546875" style="132" customWidth="1"/>
    <col min="12293" max="12293" width="8.5546875" style="132" customWidth="1"/>
    <col min="12294" max="12294" width="9.88671875" style="132" customWidth="1"/>
    <col min="12295" max="12295" width="13.88671875" style="132" customWidth="1"/>
    <col min="12296" max="12299" width="9.109375" style="132"/>
    <col min="12300" max="12300" width="75.44140625" style="132" customWidth="1"/>
    <col min="12301" max="12301" width="45.33203125" style="132" customWidth="1"/>
    <col min="12302" max="12544" width="9.109375" style="132"/>
    <col min="12545" max="12545" width="4.44140625" style="132" customWidth="1"/>
    <col min="12546" max="12546" width="11.5546875" style="132" customWidth="1"/>
    <col min="12547" max="12547" width="40.44140625" style="132" customWidth="1"/>
    <col min="12548" max="12548" width="5.5546875" style="132" customWidth="1"/>
    <col min="12549" max="12549" width="8.5546875" style="132" customWidth="1"/>
    <col min="12550" max="12550" width="9.88671875" style="132" customWidth="1"/>
    <col min="12551" max="12551" width="13.88671875" style="132" customWidth="1"/>
    <col min="12552" max="12555" width="9.109375" style="132"/>
    <col min="12556" max="12556" width="75.44140625" style="132" customWidth="1"/>
    <col min="12557" max="12557" width="45.33203125" style="132" customWidth="1"/>
    <col min="12558" max="12800" width="9.109375" style="132"/>
    <col min="12801" max="12801" width="4.44140625" style="132" customWidth="1"/>
    <col min="12802" max="12802" width="11.5546875" style="132" customWidth="1"/>
    <col min="12803" max="12803" width="40.44140625" style="132" customWidth="1"/>
    <col min="12804" max="12804" width="5.5546875" style="132" customWidth="1"/>
    <col min="12805" max="12805" width="8.5546875" style="132" customWidth="1"/>
    <col min="12806" max="12806" width="9.88671875" style="132" customWidth="1"/>
    <col min="12807" max="12807" width="13.88671875" style="132" customWidth="1"/>
    <col min="12808" max="12811" width="9.109375" style="132"/>
    <col min="12812" max="12812" width="75.44140625" style="132" customWidth="1"/>
    <col min="12813" max="12813" width="45.33203125" style="132" customWidth="1"/>
    <col min="12814" max="13056" width="9.109375" style="132"/>
    <col min="13057" max="13057" width="4.44140625" style="132" customWidth="1"/>
    <col min="13058" max="13058" width="11.5546875" style="132" customWidth="1"/>
    <col min="13059" max="13059" width="40.44140625" style="132" customWidth="1"/>
    <col min="13060" max="13060" width="5.5546875" style="132" customWidth="1"/>
    <col min="13061" max="13061" width="8.5546875" style="132" customWidth="1"/>
    <col min="13062" max="13062" width="9.88671875" style="132" customWidth="1"/>
    <col min="13063" max="13063" width="13.88671875" style="132" customWidth="1"/>
    <col min="13064" max="13067" width="9.109375" style="132"/>
    <col min="13068" max="13068" width="75.44140625" style="132" customWidth="1"/>
    <col min="13069" max="13069" width="45.33203125" style="132" customWidth="1"/>
    <col min="13070" max="13312" width="9.109375" style="132"/>
    <col min="13313" max="13313" width="4.44140625" style="132" customWidth="1"/>
    <col min="13314" max="13314" width="11.5546875" style="132" customWidth="1"/>
    <col min="13315" max="13315" width="40.44140625" style="132" customWidth="1"/>
    <col min="13316" max="13316" width="5.5546875" style="132" customWidth="1"/>
    <col min="13317" max="13317" width="8.5546875" style="132" customWidth="1"/>
    <col min="13318" max="13318" width="9.88671875" style="132" customWidth="1"/>
    <col min="13319" max="13319" width="13.88671875" style="132" customWidth="1"/>
    <col min="13320" max="13323" width="9.109375" style="132"/>
    <col min="13324" max="13324" width="75.44140625" style="132" customWidth="1"/>
    <col min="13325" max="13325" width="45.33203125" style="132" customWidth="1"/>
    <col min="13326" max="13568" width="9.109375" style="132"/>
    <col min="13569" max="13569" width="4.44140625" style="132" customWidth="1"/>
    <col min="13570" max="13570" width="11.5546875" style="132" customWidth="1"/>
    <col min="13571" max="13571" width="40.44140625" style="132" customWidth="1"/>
    <col min="13572" max="13572" width="5.5546875" style="132" customWidth="1"/>
    <col min="13573" max="13573" width="8.5546875" style="132" customWidth="1"/>
    <col min="13574" max="13574" width="9.88671875" style="132" customWidth="1"/>
    <col min="13575" max="13575" width="13.88671875" style="132" customWidth="1"/>
    <col min="13576" max="13579" width="9.109375" style="132"/>
    <col min="13580" max="13580" width="75.44140625" style="132" customWidth="1"/>
    <col min="13581" max="13581" width="45.33203125" style="132" customWidth="1"/>
    <col min="13582" max="13824" width="9.109375" style="132"/>
    <col min="13825" max="13825" width="4.44140625" style="132" customWidth="1"/>
    <col min="13826" max="13826" width="11.5546875" style="132" customWidth="1"/>
    <col min="13827" max="13827" width="40.44140625" style="132" customWidth="1"/>
    <col min="13828" max="13828" width="5.5546875" style="132" customWidth="1"/>
    <col min="13829" max="13829" width="8.5546875" style="132" customWidth="1"/>
    <col min="13830" max="13830" width="9.88671875" style="132" customWidth="1"/>
    <col min="13831" max="13831" width="13.88671875" style="132" customWidth="1"/>
    <col min="13832" max="13835" width="9.109375" style="132"/>
    <col min="13836" max="13836" width="75.44140625" style="132" customWidth="1"/>
    <col min="13837" max="13837" width="45.33203125" style="132" customWidth="1"/>
    <col min="13838" max="14080" width="9.109375" style="132"/>
    <col min="14081" max="14081" width="4.44140625" style="132" customWidth="1"/>
    <col min="14082" max="14082" width="11.5546875" style="132" customWidth="1"/>
    <col min="14083" max="14083" width="40.44140625" style="132" customWidth="1"/>
    <col min="14084" max="14084" width="5.5546875" style="132" customWidth="1"/>
    <col min="14085" max="14085" width="8.5546875" style="132" customWidth="1"/>
    <col min="14086" max="14086" width="9.88671875" style="132" customWidth="1"/>
    <col min="14087" max="14087" width="13.88671875" style="132" customWidth="1"/>
    <col min="14088" max="14091" width="9.109375" style="132"/>
    <col min="14092" max="14092" width="75.44140625" style="132" customWidth="1"/>
    <col min="14093" max="14093" width="45.33203125" style="132" customWidth="1"/>
    <col min="14094" max="14336" width="9.109375" style="132"/>
    <col min="14337" max="14337" width="4.44140625" style="132" customWidth="1"/>
    <col min="14338" max="14338" width="11.5546875" style="132" customWidth="1"/>
    <col min="14339" max="14339" width="40.44140625" style="132" customWidth="1"/>
    <col min="14340" max="14340" width="5.5546875" style="132" customWidth="1"/>
    <col min="14341" max="14341" width="8.5546875" style="132" customWidth="1"/>
    <col min="14342" max="14342" width="9.88671875" style="132" customWidth="1"/>
    <col min="14343" max="14343" width="13.88671875" style="132" customWidth="1"/>
    <col min="14344" max="14347" width="9.109375" style="132"/>
    <col min="14348" max="14348" width="75.44140625" style="132" customWidth="1"/>
    <col min="14349" max="14349" width="45.33203125" style="132" customWidth="1"/>
    <col min="14350" max="14592" width="9.109375" style="132"/>
    <col min="14593" max="14593" width="4.44140625" style="132" customWidth="1"/>
    <col min="14594" max="14594" width="11.5546875" style="132" customWidth="1"/>
    <col min="14595" max="14595" width="40.44140625" style="132" customWidth="1"/>
    <col min="14596" max="14596" width="5.5546875" style="132" customWidth="1"/>
    <col min="14597" max="14597" width="8.5546875" style="132" customWidth="1"/>
    <col min="14598" max="14598" width="9.88671875" style="132" customWidth="1"/>
    <col min="14599" max="14599" width="13.88671875" style="132" customWidth="1"/>
    <col min="14600" max="14603" width="9.109375" style="132"/>
    <col min="14604" max="14604" width="75.44140625" style="132" customWidth="1"/>
    <col min="14605" max="14605" width="45.33203125" style="132" customWidth="1"/>
    <col min="14606" max="14848" width="9.109375" style="132"/>
    <col min="14849" max="14849" width="4.44140625" style="132" customWidth="1"/>
    <col min="14850" max="14850" width="11.5546875" style="132" customWidth="1"/>
    <col min="14851" max="14851" width="40.44140625" style="132" customWidth="1"/>
    <col min="14852" max="14852" width="5.5546875" style="132" customWidth="1"/>
    <col min="14853" max="14853" width="8.5546875" style="132" customWidth="1"/>
    <col min="14854" max="14854" width="9.88671875" style="132" customWidth="1"/>
    <col min="14855" max="14855" width="13.88671875" style="132" customWidth="1"/>
    <col min="14856" max="14859" width="9.109375" style="132"/>
    <col min="14860" max="14860" width="75.44140625" style="132" customWidth="1"/>
    <col min="14861" max="14861" width="45.33203125" style="132" customWidth="1"/>
    <col min="14862" max="15104" width="9.109375" style="132"/>
    <col min="15105" max="15105" width="4.44140625" style="132" customWidth="1"/>
    <col min="15106" max="15106" width="11.5546875" style="132" customWidth="1"/>
    <col min="15107" max="15107" width="40.44140625" style="132" customWidth="1"/>
    <col min="15108" max="15108" width="5.5546875" style="132" customWidth="1"/>
    <col min="15109" max="15109" width="8.5546875" style="132" customWidth="1"/>
    <col min="15110" max="15110" width="9.88671875" style="132" customWidth="1"/>
    <col min="15111" max="15111" width="13.88671875" style="132" customWidth="1"/>
    <col min="15112" max="15115" width="9.109375" style="132"/>
    <col min="15116" max="15116" width="75.44140625" style="132" customWidth="1"/>
    <col min="15117" max="15117" width="45.33203125" style="132" customWidth="1"/>
    <col min="15118" max="15360" width="9.109375" style="132"/>
    <col min="15361" max="15361" width="4.44140625" style="132" customWidth="1"/>
    <col min="15362" max="15362" width="11.5546875" style="132" customWidth="1"/>
    <col min="15363" max="15363" width="40.44140625" style="132" customWidth="1"/>
    <col min="15364" max="15364" width="5.5546875" style="132" customWidth="1"/>
    <col min="15365" max="15365" width="8.5546875" style="132" customWidth="1"/>
    <col min="15366" max="15366" width="9.88671875" style="132" customWidth="1"/>
    <col min="15367" max="15367" width="13.88671875" style="132" customWidth="1"/>
    <col min="15368" max="15371" width="9.109375" style="132"/>
    <col min="15372" max="15372" width="75.44140625" style="132" customWidth="1"/>
    <col min="15373" max="15373" width="45.33203125" style="132" customWidth="1"/>
    <col min="15374" max="15616" width="9.109375" style="132"/>
    <col min="15617" max="15617" width="4.44140625" style="132" customWidth="1"/>
    <col min="15618" max="15618" width="11.5546875" style="132" customWidth="1"/>
    <col min="15619" max="15619" width="40.44140625" style="132" customWidth="1"/>
    <col min="15620" max="15620" width="5.5546875" style="132" customWidth="1"/>
    <col min="15621" max="15621" width="8.5546875" style="132" customWidth="1"/>
    <col min="15622" max="15622" width="9.88671875" style="132" customWidth="1"/>
    <col min="15623" max="15623" width="13.88671875" style="132" customWidth="1"/>
    <col min="15624" max="15627" width="9.109375" style="132"/>
    <col min="15628" max="15628" width="75.44140625" style="132" customWidth="1"/>
    <col min="15629" max="15629" width="45.33203125" style="132" customWidth="1"/>
    <col min="15630" max="15872" width="9.109375" style="132"/>
    <col min="15873" max="15873" width="4.44140625" style="132" customWidth="1"/>
    <col min="15874" max="15874" width="11.5546875" style="132" customWidth="1"/>
    <col min="15875" max="15875" width="40.44140625" style="132" customWidth="1"/>
    <col min="15876" max="15876" width="5.5546875" style="132" customWidth="1"/>
    <col min="15877" max="15877" width="8.5546875" style="132" customWidth="1"/>
    <col min="15878" max="15878" width="9.88671875" style="132" customWidth="1"/>
    <col min="15879" max="15879" width="13.88671875" style="132" customWidth="1"/>
    <col min="15880" max="15883" width="9.109375" style="132"/>
    <col min="15884" max="15884" width="75.44140625" style="132" customWidth="1"/>
    <col min="15885" max="15885" width="45.33203125" style="132" customWidth="1"/>
    <col min="15886" max="16128" width="9.109375" style="132"/>
    <col min="16129" max="16129" width="4.44140625" style="132" customWidth="1"/>
    <col min="16130" max="16130" width="11.5546875" style="132" customWidth="1"/>
    <col min="16131" max="16131" width="40.44140625" style="132" customWidth="1"/>
    <col min="16132" max="16132" width="5.5546875" style="132" customWidth="1"/>
    <col min="16133" max="16133" width="8.5546875" style="132" customWidth="1"/>
    <col min="16134" max="16134" width="9.88671875" style="132" customWidth="1"/>
    <col min="16135" max="16135" width="13.88671875" style="132" customWidth="1"/>
    <col min="16136" max="16139" width="9.109375" style="132"/>
    <col min="16140" max="16140" width="75.44140625" style="132" customWidth="1"/>
    <col min="16141" max="16141" width="45.33203125" style="132" customWidth="1"/>
    <col min="16142" max="16384" width="9.109375" style="132"/>
  </cols>
  <sheetData>
    <row r="1" spans="1:104" ht="15.6" x14ac:dyDescent="0.3">
      <c r="A1" s="209" t="s">
        <v>65</v>
      </c>
      <c r="B1" s="209"/>
      <c r="C1" s="209"/>
      <c r="D1" s="209"/>
      <c r="E1" s="209"/>
      <c r="F1" s="209"/>
      <c r="G1" s="209"/>
    </row>
    <row r="2" spans="1:104" ht="14.25" customHeight="1" thickBot="1" x14ac:dyDescent="0.3">
      <c r="A2" s="133"/>
      <c r="B2" s="134"/>
      <c r="C2" s="135"/>
      <c r="D2" s="135"/>
      <c r="E2" s="136"/>
      <c r="F2" s="135"/>
      <c r="G2" s="135"/>
    </row>
    <row r="3" spans="1:104" ht="13.8" thickTop="1" x14ac:dyDescent="0.25">
      <c r="A3" s="195" t="s">
        <v>49</v>
      </c>
      <c r="B3" s="196"/>
      <c r="C3" s="84" t="str">
        <f>CONCATENATE(cislostavby," ",nazevstavby)</f>
        <v>0653 Sanatorium Pasohlávky-DSP</v>
      </c>
      <c r="D3" s="137"/>
      <c r="E3" s="138" t="s">
        <v>66</v>
      </c>
      <c r="F3" s="139" t="str">
        <f>Rekapitulace!H1</f>
        <v>0002</v>
      </c>
      <c r="G3" s="140"/>
    </row>
    <row r="4" spans="1:104" ht="13.8" thickBot="1" x14ac:dyDescent="0.3">
      <c r="A4" s="210" t="s">
        <v>51</v>
      </c>
      <c r="B4" s="198"/>
      <c r="C4" s="90" t="str">
        <f>CONCATENATE(cisloobjektu," ",nazevobjektu)</f>
        <v>0001 Vytápění</v>
      </c>
      <c r="D4" s="141"/>
      <c r="E4" s="211" t="str">
        <f>Rekapitulace!G2</f>
        <v>Vytápění - aktualizace</v>
      </c>
      <c r="F4" s="212"/>
      <c r="G4" s="213"/>
    </row>
    <row r="5" spans="1:104" ht="13.8" thickTop="1" x14ac:dyDescent="0.25">
      <c r="A5" s="142"/>
      <c r="B5" s="133"/>
      <c r="C5" s="133"/>
      <c r="D5" s="133"/>
      <c r="E5" s="143"/>
      <c r="F5" s="133"/>
      <c r="G5" s="133"/>
    </row>
    <row r="6" spans="1:104" x14ac:dyDescent="0.25">
      <c r="A6" s="144" t="s">
        <v>67</v>
      </c>
      <c r="B6" s="145" t="s">
        <v>68</v>
      </c>
      <c r="C6" s="145" t="s">
        <v>69</v>
      </c>
      <c r="D6" s="145" t="s">
        <v>70</v>
      </c>
      <c r="E6" s="145" t="s">
        <v>71</v>
      </c>
      <c r="F6" s="145" t="s">
        <v>72</v>
      </c>
      <c r="G6" s="146" t="s">
        <v>73</v>
      </c>
    </row>
    <row r="7" spans="1:104" x14ac:dyDescent="0.25">
      <c r="A7" s="147" t="s">
        <v>74</v>
      </c>
      <c r="B7" s="148" t="s">
        <v>82</v>
      </c>
      <c r="C7" s="149" t="s">
        <v>83</v>
      </c>
      <c r="D7" s="150"/>
      <c r="E7" s="151"/>
      <c r="F7" s="151"/>
      <c r="G7" s="152"/>
      <c r="O7" s="153">
        <v>1</v>
      </c>
    </row>
    <row r="8" spans="1:104" x14ac:dyDescent="0.25">
      <c r="A8" s="154">
        <v>1</v>
      </c>
      <c r="B8" s="155" t="s">
        <v>84</v>
      </c>
      <c r="C8" s="156" t="s">
        <v>85</v>
      </c>
      <c r="D8" s="157" t="s">
        <v>86</v>
      </c>
      <c r="E8" s="158"/>
      <c r="F8" s="158"/>
      <c r="G8" s="159">
        <f>E8*F8</f>
        <v>0</v>
      </c>
      <c r="O8" s="153">
        <v>2</v>
      </c>
      <c r="AA8" s="132">
        <v>1</v>
      </c>
      <c r="AB8" s="132">
        <v>7</v>
      </c>
      <c r="AC8" s="132">
        <v>7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7</v>
      </c>
      <c r="CZ8" s="132">
        <v>1.47E-3</v>
      </c>
    </row>
    <row r="9" spans="1:104" x14ac:dyDescent="0.25">
      <c r="A9" s="154">
        <v>2</v>
      </c>
      <c r="B9" s="155" t="s">
        <v>87</v>
      </c>
      <c r="C9" s="156" t="s">
        <v>88</v>
      </c>
      <c r="D9" s="157" t="s">
        <v>86</v>
      </c>
      <c r="E9" s="158"/>
      <c r="F9" s="158"/>
      <c r="G9" s="159">
        <f>E9*F9</f>
        <v>0</v>
      </c>
      <c r="O9" s="153">
        <v>2</v>
      </c>
      <c r="AA9" s="132">
        <v>12</v>
      </c>
      <c r="AB9" s="132">
        <v>0</v>
      </c>
      <c r="AC9" s="132">
        <v>1</v>
      </c>
      <c r="AZ9" s="132">
        <v>2</v>
      </c>
      <c r="BA9" s="132">
        <f>IF(AZ9=1,G9,0)</f>
        <v>0</v>
      </c>
      <c r="BB9" s="132">
        <f>IF(AZ9=2,G9,0)</f>
        <v>0</v>
      </c>
      <c r="BC9" s="132">
        <f>IF(AZ9=3,G9,0)</f>
        <v>0</v>
      </c>
      <c r="BD9" s="132">
        <f>IF(AZ9=4,G9,0)</f>
        <v>0</v>
      </c>
      <c r="BE9" s="132">
        <f>IF(AZ9=5,G9,0)</f>
        <v>0</v>
      </c>
      <c r="CA9" s="153">
        <v>12</v>
      </c>
      <c r="CB9" s="153">
        <v>0</v>
      </c>
      <c r="CZ9" s="132">
        <v>0</v>
      </c>
    </row>
    <row r="10" spans="1:104" x14ac:dyDescent="0.25">
      <c r="A10" s="160"/>
      <c r="B10" s="161"/>
      <c r="C10" s="206" t="s">
        <v>89</v>
      </c>
      <c r="D10" s="207"/>
      <c r="E10" s="207"/>
      <c r="F10" s="207"/>
      <c r="G10" s="208"/>
      <c r="L10" s="162" t="s">
        <v>89</v>
      </c>
      <c r="O10" s="153">
        <v>3</v>
      </c>
    </row>
    <row r="11" spans="1:104" x14ac:dyDescent="0.25">
      <c r="A11" s="160"/>
      <c r="B11" s="161"/>
      <c r="C11" s="206" t="s">
        <v>90</v>
      </c>
      <c r="D11" s="207"/>
      <c r="E11" s="207"/>
      <c r="F11" s="207"/>
      <c r="G11" s="208"/>
      <c r="L11" s="162" t="s">
        <v>90</v>
      </c>
      <c r="O11" s="153">
        <v>3</v>
      </c>
    </row>
    <row r="12" spans="1:104" x14ac:dyDescent="0.25">
      <c r="A12" s="160"/>
      <c r="B12" s="163"/>
      <c r="C12" s="204" t="s">
        <v>91</v>
      </c>
      <c r="D12" s="205"/>
      <c r="E12" s="164"/>
      <c r="F12" s="165"/>
      <c r="G12" s="166"/>
      <c r="M12" s="162" t="s">
        <v>91</v>
      </c>
      <c r="O12" s="153"/>
    </row>
    <row r="13" spans="1:104" x14ac:dyDescent="0.25">
      <c r="A13" s="160"/>
      <c r="B13" s="163"/>
      <c r="C13" s="204" t="s">
        <v>92</v>
      </c>
      <c r="D13" s="205"/>
      <c r="E13" s="164"/>
      <c r="F13" s="165"/>
      <c r="G13" s="166"/>
      <c r="M13" s="162" t="s">
        <v>92</v>
      </c>
      <c r="O13" s="153"/>
    </row>
    <row r="14" spans="1:104" x14ac:dyDescent="0.25">
      <c r="A14" s="160"/>
      <c r="B14" s="163"/>
      <c r="C14" s="204" t="s">
        <v>93</v>
      </c>
      <c r="D14" s="205"/>
      <c r="E14" s="164"/>
      <c r="F14" s="165"/>
      <c r="G14" s="166"/>
      <c r="M14" s="162" t="s">
        <v>93</v>
      </c>
      <c r="O14" s="153"/>
    </row>
    <row r="15" spans="1:104" x14ac:dyDescent="0.25">
      <c r="A15" s="160"/>
      <c r="B15" s="163"/>
      <c r="C15" s="204" t="s">
        <v>94</v>
      </c>
      <c r="D15" s="205"/>
      <c r="E15" s="164"/>
      <c r="F15" s="165"/>
      <c r="G15" s="166"/>
      <c r="M15" s="162" t="s">
        <v>94</v>
      </c>
      <c r="O15" s="153"/>
    </row>
    <row r="16" spans="1:104" x14ac:dyDescent="0.25">
      <c r="A16" s="160"/>
      <c r="B16" s="163"/>
      <c r="C16" s="204" t="s">
        <v>95</v>
      </c>
      <c r="D16" s="205"/>
      <c r="E16" s="164"/>
      <c r="F16" s="165"/>
      <c r="G16" s="166"/>
      <c r="M16" s="162" t="s">
        <v>95</v>
      </c>
      <c r="O16" s="153"/>
    </row>
    <row r="17" spans="1:104" x14ac:dyDescent="0.25">
      <c r="A17" s="160"/>
      <c r="B17" s="163"/>
      <c r="C17" s="204" t="s">
        <v>96</v>
      </c>
      <c r="D17" s="205"/>
      <c r="E17" s="164"/>
      <c r="F17" s="165"/>
      <c r="G17" s="166"/>
      <c r="M17" s="162" t="s">
        <v>96</v>
      </c>
      <c r="O17" s="153"/>
    </row>
    <row r="18" spans="1:104" x14ac:dyDescent="0.25">
      <c r="A18" s="154">
        <v>3</v>
      </c>
      <c r="B18" s="155" t="s">
        <v>97</v>
      </c>
      <c r="C18" s="156" t="s">
        <v>98</v>
      </c>
      <c r="D18" s="157" t="s">
        <v>99</v>
      </c>
      <c r="E18" s="158"/>
      <c r="F18" s="158"/>
      <c r="G18" s="159">
        <f>E18*F18</f>
        <v>0</v>
      </c>
      <c r="O18" s="153">
        <v>2</v>
      </c>
      <c r="AA18" s="132">
        <v>12</v>
      </c>
      <c r="AB18" s="132">
        <v>0</v>
      </c>
      <c r="AC18" s="132">
        <v>2</v>
      </c>
      <c r="AZ18" s="132">
        <v>2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53">
        <v>12</v>
      </c>
      <c r="CB18" s="153">
        <v>0</v>
      </c>
      <c r="CZ18" s="132">
        <v>0</v>
      </c>
    </row>
    <row r="19" spans="1:104" x14ac:dyDescent="0.25">
      <c r="A19" s="154">
        <v>4</v>
      </c>
      <c r="B19" s="155" t="s">
        <v>100</v>
      </c>
      <c r="C19" s="156" t="s">
        <v>101</v>
      </c>
      <c r="D19" s="157" t="s">
        <v>62</v>
      </c>
      <c r="E19" s="158"/>
      <c r="F19" s="158"/>
      <c r="G19" s="159">
        <f>E19*F19</f>
        <v>0</v>
      </c>
      <c r="O19" s="153">
        <v>2</v>
      </c>
      <c r="AA19" s="132">
        <v>7</v>
      </c>
      <c r="AB19" s="132">
        <v>1002</v>
      </c>
      <c r="AC19" s="132">
        <v>5</v>
      </c>
      <c r="AZ19" s="132">
        <v>2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53">
        <v>7</v>
      </c>
      <c r="CB19" s="153">
        <v>1002</v>
      </c>
      <c r="CZ19" s="132">
        <v>0</v>
      </c>
    </row>
    <row r="20" spans="1:104" x14ac:dyDescent="0.25">
      <c r="A20" s="167"/>
      <c r="B20" s="168" t="s">
        <v>75</v>
      </c>
      <c r="C20" s="169" t="str">
        <f>CONCATENATE(B7," ",C7)</f>
        <v>713 Izolace tepelné</v>
      </c>
      <c r="D20" s="170"/>
      <c r="E20" s="171"/>
      <c r="F20" s="172"/>
      <c r="G20" s="173">
        <f>SUM(G7:G19)</f>
        <v>0</v>
      </c>
      <c r="O20" s="153">
        <v>4</v>
      </c>
      <c r="BA20" s="174">
        <f>SUM(BA7:BA19)</f>
        <v>0</v>
      </c>
      <c r="BB20" s="174">
        <f>SUM(BB7:BB19)</f>
        <v>0</v>
      </c>
      <c r="BC20" s="174">
        <f>SUM(BC7:BC19)</f>
        <v>0</v>
      </c>
      <c r="BD20" s="174">
        <f>SUM(BD7:BD19)</f>
        <v>0</v>
      </c>
      <c r="BE20" s="174">
        <f>SUM(BE7:BE19)</f>
        <v>0</v>
      </c>
    </row>
    <row r="21" spans="1:104" x14ac:dyDescent="0.25">
      <c r="A21" s="147" t="s">
        <v>74</v>
      </c>
      <c r="B21" s="148" t="s">
        <v>102</v>
      </c>
      <c r="C21" s="149" t="s">
        <v>103</v>
      </c>
      <c r="D21" s="150"/>
      <c r="E21" s="151"/>
      <c r="F21" s="151"/>
      <c r="G21" s="152"/>
      <c r="O21" s="153">
        <v>1</v>
      </c>
    </row>
    <row r="22" spans="1:104" x14ac:dyDescent="0.25">
      <c r="A22" s="154">
        <v>5</v>
      </c>
      <c r="B22" s="155" t="s">
        <v>104</v>
      </c>
      <c r="C22" s="156" t="s">
        <v>105</v>
      </c>
      <c r="D22" s="157" t="s">
        <v>99</v>
      </c>
      <c r="E22" s="158"/>
      <c r="F22" s="158"/>
      <c r="G22" s="159">
        <f>E22*F22</f>
        <v>0</v>
      </c>
      <c r="O22" s="153">
        <v>2</v>
      </c>
      <c r="AA22" s="132">
        <v>1</v>
      </c>
      <c r="AB22" s="132">
        <v>7</v>
      </c>
      <c r="AC22" s="132">
        <v>7</v>
      </c>
      <c r="AZ22" s="132">
        <v>2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53">
        <v>1</v>
      </c>
      <c r="CB22" s="153">
        <v>7</v>
      </c>
      <c r="CZ22" s="132">
        <v>0</v>
      </c>
    </row>
    <row r="23" spans="1:104" x14ac:dyDescent="0.25">
      <c r="A23" s="154">
        <v>6</v>
      </c>
      <c r="B23" s="155" t="s">
        <v>106</v>
      </c>
      <c r="C23" s="156" t="s">
        <v>107</v>
      </c>
      <c r="D23" s="157" t="s">
        <v>99</v>
      </c>
      <c r="E23" s="158"/>
      <c r="F23" s="158"/>
      <c r="G23" s="159">
        <f>E23*F23</f>
        <v>0</v>
      </c>
      <c r="O23" s="153">
        <v>2</v>
      </c>
      <c r="AA23" s="132">
        <v>12</v>
      </c>
      <c r="AB23" s="132">
        <v>0</v>
      </c>
      <c r="AC23" s="132">
        <v>3</v>
      </c>
      <c r="AZ23" s="132">
        <v>2</v>
      </c>
      <c r="BA23" s="132">
        <f>IF(AZ23=1,G23,0)</f>
        <v>0</v>
      </c>
      <c r="BB23" s="132">
        <f>IF(AZ23=2,G23,0)</f>
        <v>0</v>
      </c>
      <c r="BC23" s="132">
        <f>IF(AZ23=3,G23,0)</f>
        <v>0</v>
      </c>
      <c r="BD23" s="132">
        <f>IF(AZ23=4,G23,0)</f>
        <v>0</v>
      </c>
      <c r="BE23" s="132">
        <f>IF(AZ23=5,G23,0)</f>
        <v>0</v>
      </c>
      <c r="CA23" s="153">
        <v>12</v>
      </c>
      <c r="CB23" s="153">
        <v>0</v>
      </c>
      <c r="CZ23" s="132">
        <v>0</v>
      </c>
    </row>
    <row r="24" spans="1:104" ht="21" x14ac:dyDescent="0.25">
      <c r="A24" s="160"/>
      <c r="B24" s="161"/>
      <c r="C24" s="206" t="s">
        <v>108</v>
      </c>
      <c r="D24" s="207"/>
      <c r="E24" s="207"/>
      <c r="F24" s="207"/>
      <c r="G24" s="208"/>
      <c r="L24" s="162" t="s">
        <v>108</v>
      </c>
      <c r="O24" s="153">
        <v>3</v>
      </c>
    </row>
    <row r="25" spans="1:104" x14ac:dyDescent="0.25">
      <c r="A25" s="160"/>
      <c r="B25" s="161"/>
      <c r="C25" s="206" t="s">
        <v>109</v>
      </c>
      <c r="D25" s="207"/>
      <c r="E25" s="207"/>
      <c r="F25" s="207"/>
      <c r="G25" s="208"/>
      <c r="L25" s="162" t="s">
        <v>109</v>
      </c>
      <c r="O25" s="153">
        <v>3</v>
      </c>
    </row>
    <row r="26" spans="1:104" x14ac:dyDescent="0.25">
      <c r="A26" s="160"/>
      <c r="B26" s="161"/>
      <c r="C26" s="206" t="s">
        <v>110</v>
      </c>
      <c r="D26" s="207"/>
      <c r="E26" s="207"/>
      <c r="F26" s="207"/>
      <c r="G26" s="208"/>
      <c r="L26" s="162" t="s">
        <v>110</v>
      </c>
      <c r="O26" s="153">
        <v>3</v>
      </c>
    </row>
    <row r="27" spans="1:104" ht="21" x14ac:dyDescent="0.25">
      <c r="A27" s="160"/>
      <c r="B27" s="161"/>
      <c r="C27" s="206" t="s">
        <v>111</v>
      </c>
      <c r="D27" s="207"/>
      <c r="E27" s="207"/>
      <c r="F27" s="207"/>
      <c r="G27" s="208"/>
      <c r="L27" s="162" t="s">
        <v>111</v>
      </c>
      <c r="O27" s="153">
        <v>3</v>
      </c>
    </row>
    <row r="28" spans="1:104" x14ac:dyDescent="0.25">
      <c r="A28" s="160"/>
      <c r="B28" s="161"/>
      <c r="C28" s="206" t="s">
        <v>112</v>
      </c>
      <c r="D28" s="207"/>
      <c r="E28" s="207"/>
      <c r="F28" s="207"/>
      <c r="G28" s="208"/>
      <c r="L28" s="162" t="s">
        <v>112</v>
      </c>
      <c r="O28" s="153">
        <v>3</v>
      </c>
    </row>
    <row r="29" spans="1:104" ht="20.399999999999999" x14ac:dyDescent="0.25">
      <c r="A29" s="154">
        <v>7</v>
      </c>
      <c r="B29" s="155" t="s">
        <v>113</v>
      </c>
      <c r="C29" s="156" t="s">
        <v>114</v>
      </c>
      <c r="D29" s="157" t="s">
        <v>99</v>
      </c>
      <c r="E29" s="158"/>
      <c r="F29" s="158"/>
      <c r="G29" s="159">
        <f t="shared" ref="G29:G37" si="0">E29*F29</f>
        <v>0</v>
      </c>
      <c r="O29" s="153">
        <v>2</v>
      </c>
      <c r="AA29" s="132">
        <v>12</v>
      </c>
      <c r="AB29" s="132">
        <v>0</v>
      </c>
      <c r="AC29" s="132">
        <v>4</v>
      </c>
      <c r="AZ29" s="132">
        <v>2</v>
      </c>
      <c r="BA29" s="132">
        <f t="shared" ref="BA29:BA37" si="1">IF(AZ29=1,G29,0)</f>
        <v>0</v>
      </c>
      <c r="BB29" s="132">
        <f t="shared" ref="BB29:BB37" si="2">IF(AZ29=2,G29,0)</f>
        <v>0</v>
      </c>
      <c r="BC29" s="132">
        <f t="shared" ref="BC29:BC37" si="3">IF(AZ29=3,G29,0)</f>
        <v>0</v>
      </c>
      <c r="BD29" s="132">
        <f t="shared" ref="BD29:BD37" si="4">IF(AZ29=4,G29,0)</f>
        <v>0</v>
      </c>
      <c r="BE29" s="132">
        <f t="shared" ref="BE29:BE37" si="5">IF(AZ29=5,G29,0)</f>
        <v>0</v>
      </c>
      <c r="CA29" s="153">
        <v>12</v>
      </c>
      <c r="CB29" s="153">
        <v>0</v>
      </c>
      <c r="CZ29" s="132">
        <v>0</v>
      </c>
    </row>
    <row r="30" spans="1:104" x14ac:dyDescent="0.25">
      <c r="A30" s="154">
        <v>8</v>
      </c>
      <c r="B30" s="155" t="s">
        <v>115</v>
      </c>
      <c r="C30" s="156" t="s">
        <v>116</v>
      </c>
      <c r="D30" s="157" t="s">
        <v>99</v>
      </c>
      <c r="E30" s="158"/>
      <c r="F30" s="158"/>
      <c r="G30" s="159">
        <f t="shared" si="0"/>
        <v>0</v>
      </c>
      <c r="O30" s="153">
        <v>2</v>
      </c>
      <c r="AA30" s="132">
        <v>12</v>
      </c>
      <c r="AB30" s="132">
        <v>0</v>
      </c>
      <c r="AC30" s="132">
        <v>5</v>
      </c>
      <c r="AZ30" s="132">
        <v>2</v>
      </c>
      <c r="BA30" s="132">
        <f t="shared" si="1"/>
        <v>0</v>
      </c>
      <c r="BB30" s="132">
        <f t="shared" si="2"/>
        <v>0</v>
      </c>
      <c r="BC30" s="132">
        <f t="shared" si="3"/>
        <v>0</v>
      </c>
      <c r="BD30" s="132">
        <f t="shared" si="4"/>
        <v>0</v>
      </c>
      <c r="BE30" s="132">
        <f t="shared" si="5"/>
        <v>0</v>
      </c>
      <c r="CA30" s="153">
        <v>12</v>
      </c>
      <c r="CB30" s="153">
        <v>0</v>
      </c>
      <c r="CZ30" s="132">
        <v>0</v>
      </c>
    </row>
    <row r="31" spans="1:104" x14ac:dyDescent="0.25">
      <c r="A31" s="154">
        <v>9</v>
      </c>
      <c r="B31" s="155" t="s">
        <v>117</v>
      </c>
      <c r="C31" s="156" t="s">
        <v>118</v>
      </c>
      <c r="D31" s="157" t="s">
        <v>99</v>
      </c>
      <c r="E31" s="158"/>
      <c r="F31" s="158"/>
      <c r="G31" s="159">
        <f t="shared" si="0"/>
        <v>0</v>
      </c>
      <c r="O31" s="153">
        <v>2</v>
      </c>
      <c r="AA31" s="132">
        <v>12</v>
      </c>
      <c r="AB31" s="132">
        <v>0</v>
      </c>
      <c r="AC31" s="132">
        <v>6</v>
      </c>
      <c r="AZ31" s="132">
        <v>2</v>
      </c>
      <c r="BA31" s="132">
        <f t="shared" si="1"/>
        <v>0</v>
      </c>
      <c r="BB31" s="132">
        <f t="shared" si="2"/>
        <v>0</v>
      </c>
      <c r="BC31" s="132">
        <f t="shared" si="3"/>
        <v>0</v>
      </c>
      <c r="BD31" s="132">
        <f t="shared" si="4"/>
        <v>0</v>
      </c>
      <c r="BE31" s="132">
        <f t="shared" si="5"/>
        <v>0</v>
      </c>
      <c r="CA31" s="153">
        <v>12</v>
      </c>
      <c r="CB31" s="153">
        <v>0</v>
      </c>
      <c r="CZ31" s="132">
        <v>0</v>
      </c>
    </row>
    <row r="32" spans="1:104" x14ac:dyDescent="0.25">
      <c r="A32" s="154">
        <v>10</v>
      </c>
      <c r="B32" s="155" t="s">
        <v>119</v>
      </c>
      <c r="C32" s="156" t="s">
        <v>120</v>
      </c>
      <c r="D32" s="157" t="s">
        <v>99</v>
      </c>
      <c r="E32" s="158"/>
      <c r="F32" s="158"/>
      <c r="G32" s="159">
        <f t="shared" si="0"/>
        <v>0</v>
      </c>
      <c r="O32" s="153">
        <v>2</v>
      </c>
      <c r="AA32" s="132">
        <v>12</v>
      </c>
      <c r="AB32" s="132">
        <v>0</v>
      </c>
      <c r="AC32" s="132">
        <v>7</v>
      </c>
      <c r="AZ32" s="132">
        <v>2</v>
      </c>
      <c r="BA32" s="132">
        <f t="shared" si="1"/>
        <v>0</v>
      </c>
      <c r="BB32" s="132">
        <f t="shared" si="2"/>
        <v>0</v>
      </c>
      <c r="BC32" s="132">
        <f t="shared" si="3"/>
        <v>0</v>
      </c>
      <c r="BD32" s="132">
        <f t="shared" si="4"/>
        <v>0</v>
      </c>
      <c r="BE32" s="132">
        <f t="shared" si="5"/>
        <v>0</v>
      </c>
      <c r="CA32" s="153">
        <v>12</v>
      </c>
      <c r="CB32" s="153">
        <v>0</v>
      </c>
      <c r="CZ32" s="132">
        <v>0</v>
      </c>
    </row>
    <row r="33" spans="1:104" ht="20.399999999999999" x14ac:dyDescent="0.25">
      <c r="A33" s="154">
        <v>11</v>
      </c>
      <c r="B33" s="155" t="s">
        <v>121</v>
      </c>
      <c r="C33" s="156" t="s">
        <v>122</v>
      </c>
      <c r="D33" s="157" t="s">
        <v>99</v>
      </c>
      <c r="E33" s="158"/>
      <c r="F33" s="158"/>
      <c r="G33" s="159">
        <f t="shared" si="0"/>
        <v>0</v>
      </c>
      <c r="O33" s="153">
        <v>2</v>
      </c>
      <c r="AA33" s="132">
        <v>12</v>
      </c>
      <c r="AB33" s="132">
        <v>0</v>
      </c>
      <c r="AC33" s="132">
        <v>8</v>
      </c>
      <c r="AZ33" s="132">
        <v>2</v>
      </c>
      <c r="BA33" s="132">
        <f t="shared" si="1"/>
        <v>0</v>
      </c>
      <c r="BB33" s="132">
        <f t="shared" si="2"/>
        <v>0</v>
      </c>
      <c r="BC33" s="132">
        <f t="shared" si="3"/>
        <v>0</v>
      </c>
      <c r="BD33" s="132">
        <f t="shared" si="4"/>
        <v>0</v>
      </c>
      <c r="BE33" s="132">
        <f t="shared" si="5"/>
        <v>0</v>
      </c>
      <c r="CA33" s="153">
        <v>12</v>
      </c>
      <c r="CB33" s="153">
        <v>0</v>
      </c>
      <c r="CZ33" s="132">
        <v>0</v>
      </c>
    </row>
    <row r="34" spans="1:104" x14ac:dyDescent="0.25">
      <c r="A34" s="154">
        <v>12</v>
      </c>
      <c r="B34" s="155" t="s">
        <v>123</v>
      </c>
      <c r="C34" s="156" t="s">
        <v>124</v>
      </c>
      <c r="D34" s="157" t="s">
        <v>99</v>
      </c>
      <c r="E34" s="158"/>
      <c r="F34" s="158"/>
      <c r="G34" s="159">
        <f t="shared" si="0"/>
        <v>0</v>
      </c>
      <c r="O34" s="153">
        <v>2</v>
      </c>
      <c r="AA34" s="132">
        <v>12</v>
      </c>
      <c r="AB34" s="132">
        <v>0</v>
      </c>
      <c r="AC34" s="132">
        <v>9</v>
      </c>
      <c r="AZ34" s="132">
        <v>2</v>
      </c>
      <c r="BA34" s="132">
        <f t="shared" si="1"/>
        <v>0</v>
      </c>
      <c r="BB34" s="132">
        <f t="shared" si="2"/>
        <v>0</v>
      </c>
      <c r="BC34" s="132">
        <f t="shared" si="3"/>
        <v>0</v>
      </c>
      <c r="BD34" s="132">
        <f t="shared" si="4"/>
        <v>0</v>
      </c>
      <c r="BE34" s="132">
        <f t="shared" si="5"/>
        <v>0</v>
      </c>
      <c r="CA34" s="153">
        <v>12</v>
      </c>
      <c r="CB34" s="153">
        <v>0</v>
      </c>
      <c r="CZ34" s="132">
        <v>0</v>
      </c>
    </row>
    <row r="35" spans="1:104" x14ac:dyDescent="0.25">
      <c r="A35" s="154">
        <v>13</v>
      </c>
      <c r="B35" s="155" t="s">
        <v>125</v>
      </c>
      <c r="C35" s="156" t="s">
        <v>126</v>
      </c>
      <c r="D35" s="157" t="s">
        <v>99</v>
      </c>
      <c r="E35" s="158"/>
      <c r="F35" s="158"/>
      <c r="G35" s="159">
        <f t="shared" si="0"/>
        <v>0</v>
      </c>
      <c r="O35" s="153">
        <v>2</v>
      </c>
      <c r="AA35" s="132">
        <v>12</v>
      </c>
      <c r="AB35" s="132">
        <v>0</v>
      </c>
      <c r="AC35" s="132">
        <v>10</v>
      </c>
      <c r="AZ35" s="132">
        <v>2</v>
      </c>
      <c r="BA35" s="132">
        <f t="shared" si="1"/>
        <v>0</v>
      </c>
      <c r="BB35" s="132">
        <f t="shared" si="2"/>
        <v>0</v>
      </c>
      <c r="BC35" s="132">
        <f t="shared" si="3"/>
        <v>0</v>
      </c>
      <c r="BD35" s="132">
        <f t="shared" si="4"/>
        <v>0</v>
      </c>
      <c r="BE35" s="132">
        <f t="shared" si="5"/>
        <v>0</v>
      </c>
      <c r="CA35" s="153">
        <v>12</v>
      </c>
      <c r="CB35" s="153">
        <v>0</v>
      </c>
      <c r="CZ35" s="132">
        <v>0</v>
      </c>
    </row>
    <row r="36" spans="1:104" ht="20.399999999999999" x14ac:dyDescent="0.25">
      <c r="A36" s="154">
        <v>14</v>
      </c>
      <c r="B36" s="155" t="s">
        <v>127</v>
      </c>
      <c r="C36" s="156" t="s">
        <v>128</v>
      </c>
      <c r="D36" s="157" t="s">
        <v>99</v>
      </c>
      <c r="E36" s="158"/>
      <c r="F36" s="158"/>
      <c r="G36" s="159">
        <f t="shared" si="0"/>
        <v>0</v>
      </c>
      <c r="O36" s="153">
        <v>2</v>
      </c>
      <c r="AA36" s="132">
        <v>12</v>
      </c>
      <c r="AB36" s="132">
        <v>0</v>
      </c>
      <c r="AC36" s="132">
        <v>11</v>
      </c>
      <c r="AZ36" s="132">
        <v>2</v>
      </c>
      <c r="BA36" s="132">
        <f t="shared" si="1"/>
        <v>0</v>
      </c>
      <c r="BB36" s="132">
        <f t="shared" si="2"/>
        <v>0</v>
      </c>
      <c r="BC36" s="132">
        <f t="shared" si="3"/>
        <v>0</v>
      </c>
      <c r="BD36" s="132">
        <f t="shared" si="4"/>
        <v>0</v>
      </c>
      <c r="BE36" s="132">
        <f t="shared" si="5"/>
        <v>0</v>
      </c>
      <c r="CA36" s="153">
        <v>12</v>
      </c>
      <c r="CB36" s="153">
        <v>0</v>
      </c>
      <c r="CZ36" s="132">
        <v>0</v>
      </c>
    </row>
    <row r="37" spans="1:104" x14ac:dyDescent="0.25">
      <c r="A37" s="154">
        <v>15</v>
      </c>
      <c r="B37" s="155" t="s">
        <v>129</v>
      </c>
      <c r="C37" s="156" t="s">
        <v>130</v>
      </c>
      <c r="D37" s="157" t="s">
        <v>131</v>
      </c>
      <c r="E37" s="158"/>
      <c r="F37" s="158"/>
      <c r="G37" s="159">
        <f t="shared" si="0"/>
        <v>0</v>
      </c>
      <c r="O37" s="153">
        <v>2</v>
      </c>
      <c r="AA37" s="132">
        <v>12</v>
      </c>
      <c r="AB37" s="132">
        <v>0</v>
      </c>
      <c r="AC37" s="132">
        <v>12</v>
      </c>
      <c r="AZ37" s="132">
        <v>2</v>
      </c>
      <c r="BA37" s="132">
        <f t="shared" si="1"/>
        <v>0</v>
      </c>
      <c r="BB37" s="132">
        <f t="shared" si="2"/>
        <v>0</v>
      </c>
      <c r="BC37" s="132">
        <f t="shared" si="3"/>
        <v>0</v>
      </c>
      <c r="BD37" s="132">
        <f t="shared" si="4"/>
        <v>0</v>
      </c>
      <c r="BE37" s="132">
        <f t="shared" si="5"/>
        <v>0</v>
      </c>
      <c r="CA37" s="153">
        <v>12</v>
      </c>
      <c r="CB37" s="153">
        <v>0</v>
      </c>
      <c r="CZ37" s="132">
        <v>0</v>
      </c>
    </row>
    <row r="38" spans="1:104" x14ac:dyDescent="0.25">
      <c r="A38" s="160"/>
      <c r="B38" s="161"/>
      <c r="C38" s="206" t="s">
        <v>132</v>
      </c>
      <c r="D38" s="207"/>
      <c r="E38" s="207"/>
      <c r="F38" s="207"/>
      <c r="G38" s="208"/>
      <c r="L38" s="162" t="s">
        <v>132</v>
      </c>
      <c r="O38" s="153">
        <v>3</v>
      </c>
    </row>
    <row r="39" spans="1:104" x14ac:dyDescent="0.25">
      <c r="A39" s="160"/>
      <c r="B39" s="161"/>
      <c r="C39" s="206" t="s">
        <v>133</v>
      </c>
      <c r="D39" s="207"/>
      <c r="E39" s="207"/>
      <c r="F39" s="207"/>
      <c r="G39" s="208"/>
      <c r="L39" s="162" t="s">
        <v>133</v>
      </c>
      <c r="O39" s="153">
        <v>3</v>
      </c>
    </row>
    <row r="40" spans="1:104" x14ac:dyDescent="0.25">
      <c r="A40" s="160"/>
      <c r="B40" s="161"/>
      <c r="C40" s="206" t="s">
        <v>134</v>
      </c>
      <c r="D40" s="207"/>
      <c r="E40" s="207"/>
      <c r="F40" s="207"/>
      <c r="G40" s="208"/>
      <c r="L40" s="162" t="s">
        <v>134</v>
      </c>
      <c r="O40" s="153">
        <v>3</v>
      </c>
    </row>
    <row r="41" spans="1:104" x14ac:dyDescent="0.25">
      <c r="A41" s="160"/>
      <c r="B41" s="161"/>
      <c r="C41" s="206" t="s">
        <v>135</v>
      </c>
      <c r="D41" s="207"/>
      <c r="E41" s="207"/>
      <c r="F41" s="207"/>
      <c r="G41" s="208"/>
      <c r="L41" s="162" t="s">
        <v>135</v>
      </c>
      <c r="O41" s="153">
        <v>3</v>
      </c>
    </row>
    <row r="42" spans="1:104" x14ac:dyDescent="0.25">
      <c r="A42" s="160"/>
      <c r="B42" s="161"/>
      <c r="C42" s="206" t="s">
        <v>136</v>
      </c>
      <c r="D42" s="207"/>
      <c r="E42" s="207"/>
      <c r="F42" s="207"/>
      <c r="G42" s="208"/>
      <c r="L42" s="162" t="s">
        <v>136</v>
      </c>
      <c r="O42" s="153">
        <v>3</v>
      </c>
    </row>
    <row r="43" spans="1:104" x14ac:dyDescent="0.25">
      <c r="A43" s="154">
        <v>16</v>
      </c>
      <c r="B43" s="155" t="s">
        <v>137</v>
      </c>
      <c r="C43" s="156" t="s">
        <v>138</v>
      </c>
      <c r="D43" s="157" t="s">
        <v>131</v>
      </c>
      <c r="E43" s="158"/>
      <c r="F43" s="158"/>
      <c r="G43" s="159">
        <f>E43*F43</f>
        <v>0</v>
      </c>
      <c r="O43" s="153">
        <v>2</v>
      </c>
      <c r="AA43" s="132">
        <v>12</v>
      </c>
      <c r="AB43" s="132">
        <v>0</v>
      </c>
      <c r="AC43" s="132">
        <v>13</v>
      </c>
      <c r="AZ43" s="132">
        <v>2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53">
        <v>12</v>
      </c>
      <c r="CB43" s="153">
        <v>0</v>
      </c>
      <c r="CZ43" s="132">
        <v>0</v>
      </c>
    </row>
    <row r="44" spans="1:104" x14ac:dyDescent="0.25">
      <c r="A44" s="160"/>
      <c r="B44" s="161"/>
      <c r="C44" s="206" t="s">
        <v>139</v>
      </c>
      <c r="D44" s="207"/>
      <c r="E44" s="207"/>
      <c r="F44" s="207"/>
      <c r="G44" s="208"/>
      <c r="L44" s="162" t="s">
        <v>139</v>
      </c>
      <c r="O44" s="153">
        <v>3</v>
      </c>
    </row>
    <row r="45" spans="1:104" x14ac:dyDescent="0.25">
      <c r="A45" s="160"/>
      <c r="B45" s="161"/>
      <c r="C45" s="206" t="s">
        <v>140</v>
      </c>
      <c r="D45" s="207"/>
      <c r="E45" s="207"/>
      <c r="F45" s="207"/>
      <c r="G45" s="208"/>
      <c r="L45" s="162" t="s">
        <v>140</v>
      </c>
      <c r="O45" s="153">
        <v>3</v>
      </c>
    </row>
    <row r="46" spans="1:104" x14ac:dyDescent="0.25">
      <c r="A46" s="160"/>
      <c r="B46" s="161"/>
      <c r="C46" s="206" t="s">
        <v>141</v>
      </c>
      <c r="D46" s="207"/>
      <c r="E46" s="207"/>
      <c r="F46" s="207"/>
      <c r="G46" s="208"/>
      <c r="L46" s="162" t="s">
        <v>141</v>
      </c>
      <c r="O46" s="153">
        <v>3</v>
      </c>
    </row>
    <row r="47" spans="1:104" x14ac:dyDescent="0.25">
      <c r="A47" s="160"/>
      <c r="B47" s="161"/>
      <c r="C47" s="206" t="s">
        <v>142</v>
      </c>
      <c r="D47" s="207"/>
      <c r="E47" s="207"/>
      <c r="F47" s="207"/>
      <c r="G47" s="208"/>
      <c r="L47" s="162" t="s">
        <v>142</v>
      </c>
      <c r="O47" s="153">
        <v>3</v>
      </c>
    </row>
    <row r="48" spans="1:104" x14ac:dyDescent="0.25">
      <c r="A48" s="154">
        <v>17</v>
      </c>
      <c r="B48" s="155" t="s">
        <v>143</v>
      </c>
      <c r="C48" s="156" t="s">
        <v>144</v>
      </c>
      <c r="D48" s="157" t="s">
        <v>131</v>
      </c>
      <c r="E48" s="158"/>
      <c r="F48" s="158"/>
      <c r="G48" s="159">
        <f>E48*F48</f>
        <v>0</v>
      </c>
      <c r="O48" s="153">
        <v>2</v>
      </c>
      <c r="AA48" s="132">
        <v>12</v>
      </c>
      <c r="AB48" s="132">
        <v>0</v>
      </c>
      <c r="AC48" s="132">
        <v>14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53">
        <v>12</v>
      </c>
      <c r="CB48" s="153">
        <v>0</v>
      </c>
      <c r="CZ48" s="132">
        <v>0</v>
      </c>
    </row>
    <row r="49" spans="1:104" x14ac:dyDescent="0.25">
      <c r="A49" s="160"/>
      <c r="B49" s="161"/>
      <c r="C49" s="206" t="s">
        <v>145</v>
      </c>
      <c r="D49" s="207"/>
      <c r="E49" s="207"/>
      <c r="F49" s="207"/>
      <c r="G49" s="208"/>
      <c r="L49" s="162" t="s">
        <v>145</v>
      </c>
      <c r="O49" s="153">
        <v>3</v>
      </c>
    </row>
    <row r="50" spans="1:104" x14ac:dyDescent="0.25">
      <c r="A50" s="160"/>
      <c r="B50" s="161"/>
      <c r="C50" s="206" t="s">
        <v>146</v>
      </c>
      <c r="D50" s="207"/>
      <c r="E50" s="207"/>
      <c r="F50" s="207"/>
      <c r="G50" s="208"/>
      <c r="L50" s="162" t="s">
        <v>146</v>
      </c>
      <c r="O50" s="153">
        <v>3</v>
      </c>
    </row>
    <row r="51" spans="1:104" x14ac:dyDescent="0.25">
      <c r="A51" s="160"/>
      <c r="B51" s="161"/>
      <c r="C51" s="206" t="s">
        <v>147</v>
      </c>
      <c r="D51" s="207"/>
      <c r="E51" s="207"/>
      <c r="F51" s="207"/>
      <c r="G51" s="208"/>
      <c r="L51" s="162" t="s">
        <v>147</v>
      </c>
      <c r="O51" s="153">
        <v>3</v>
      </c>
    </row>
    <row r="52" spans="1:104" x14ac:dyDescent="0.25">
      <c r="A52" s="160"/>
      <c r="B52" s="161"/>
      <c r="C52" s="206" t="s">
        <v>148</v>
      </c>
      <c r="D52" s="207"/>
      <c r="E52" s="207"/>
      <c r="F52" s="207"/>
      <c r="G52" s="208"/>
      <c r="L52" s="162" t="s">
        <v>148</v>
      </c>
      <c r="O52" s="153">
        <v>3</v>
      </c>
    </row>
    <row r="53" spans="1:104" x14ac:dyDescent="0.25">
      <c r="A53" s="160"/>
      <c r="B53" s="161"/>
      <c r="C53" s="206" t="s">
        <v>149</v>
      </c>
      <c r="D53" s="207"/>
      <c r="E53" s="207"/>
      <c r="F53" s="207"/>
      <c r="G53" s="208"/>
      <c r="L53" s="162" t="s">
        <v>149</v>
      </c>
      <c r="O53" s="153">
        <v>3</v>
      </c>
    </row>
    <row r="54" spans="1:104" x14ac:dyDescent="0.25">
      <c r="A54" s="160"/>
      <c r="B54" s="161"/>
      <c r="C54" s="206" t="s">
        <v>150</v>
      </c>
      <c r="D54" s="207"/>
      <c r="E54" s="207"/>
      <c r="F54" s="207"/>
      <c r="G54" s="208"/>
      <c r="L54" s="162" t="s">
        <v>150</v>
      </c>
      <c r="O54" s="153">
        <v>3</v>
      </c>
    </row>
    <row r="55" spans="1:104" x14ac:dyDescent="0.25">
      <c r="A55" s="154">
        <v>18</v>
      </c>
      <c r="B55" s="155" t="s">
        <v>151</v>
      </c>
      <c r="C55" s="156" t="s">
        <v>152</v>
      </c>
      <c r="D55" s="157" t="s">
        <v>86</v>
      </c>
      <c r="E55" s="158"/>
      <c r="F55" s="158"/>
      <c r="G55" s="159">
        <f>E55*F55</f>
        <v>0</v>
      </c>
      <c r="O55" s="153">
        <v>2</v>
      </c>
      <c r="AA55" s="132">
        <v>12</v>
      </c>
      <c r="AB55" s="132">
        <v>0</v>
      </c>
      <c r="AC55" s="132">
        <v>15</v>
      </c>
      <c r="AZ55" s="132">
        <v>2</v>
      </c>
      <c r="BA55" s="132">
        <f>IF(AZ55=1,G55,0)</f>
        <v>0</v>
      </c>
      <c r="BB55" s="132">
        <f>IF(AZ55=2,G55,0)</f>
        <v>0</v>
      </c>
      <c r="BC55" s="132">
        <f>IF(AZ55=3,G55,0)</f>
        <v>0</v>
      </c>
      <c r="BD55" s="132">
        <f>IF(AZ55=4,G55,0)</f>
        <v>0</v>
      </c>
      <c r="BE55" s="132">
        <f>IF(AZ55=5,G55,0)</f>
        <v>0</v>
      </c>
      <c r="CA55" s="153">
        <v>12</v>
      </c>
      <c r="CB55" s="153">
        <v>0</v>
      </c>
      <c r="CZ55" s="132">
        <v>0</v>
      </c>
    </row>
    <row r="56" spans="1:104" x14ac:dyDescent="0.25">
      <c r="A56" s="154">
        <v>19</v>
      </c>
      <c r="B56" s="155" t="s">
        <v>153</v>
      </c>
      <c r="C56" s="156" t="s">
        <v>154</v>
      </c>
      <c r="D56" s="157" t="s">
        <v>131</v>
      </c>
      <c r="E56" s="158"/>
      <c r="F56" s="158"/>
      <c r="G56" s="159">
        <f>E56*F56</f>
        <v>0</v>
      </c>
      <c r="O56" s="153">
        <v>2</v>
      </c>
      <c r="AA56" s="132">
        <v>12</v>
      </c>
      <c r="AB56" s="132">
        <v>0</v>
      </c>
      <c r="AC56" s="132">
        <v>16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53">
        <v>12</v>
      </c>
      <c r="CB56" s="153">
        <v>0</v>
      </c>
      <c r="CZ56" s="132">
        <v>0</v>
      </c>
    </row>
    <row r="57" spans="1:104" x14ac:dyDescent="0.25">
      <c r="A57" s="160"/>
      <c r="B57" s="161"/>
      <c r="C57" s="206" t="s">
        <v>155</v>
      </c>
      <c r="D57" s="207"/>
      <c r="E57" s="207"/>
      <c r="F57" s="207"/>
      <c r="G57" s="208"/>
      <c r="L57" s="162" t="s">
        <v>155</v>
      </c>
      <c r="O57" s="153">
        <v>3</v>
      </c>
    </row>
    <row r="58" spans="1:104" x14ac:dyDescent="0.25">
      <c r="A58" s="160"/>
      <c r="B58" s="161"/>
      <c r="C58" s="206" t="s">
        <v>156</v>
      </c>
      <c r="D58" s="207"/>
      <c r="E58" s="207"/>
      <c r="F58" s="207"/>
      <c r="G58" s="208"/>
      <c r="L58" s="162" t="s">
        <v>156</v>
      </c>
      <c r="O58" s="153">
        <v>3</v>
      </c>
    </row>
    <row r="59" spans="1:104" x14ac:dyDescent="0.25">
      <c r="A59" s="160"/>
      <c r="B59" s="161"/>
      <c r="C59" s="206" t="s">
        <v>157</v>
      </c>
      <c r="D59" s="207"/>
      <c r="E59" s="207"/>
      <c r="F59" s="207"/>
      <c r="G59" s="208"/>
      <c r="L59" s="162" t="s">
        <v>157</v>
      </c>
      <c r="O59" s="153">
        <v>3</v>
      </c>
    </row>
    <row r="60" spans="1:104" x14ac:dyDescent="0.25">
      <c r="A60" s="160"/>
      <c r="B60" s="161"/>
      <c r="C60" s="206" t="s">
        <v>158</v>
      </c>
      <c r="D60" s="207"/>
      <c r="E60" s="207"/>
      <c r="F60" s="207"/>
      <c r="G60" s="208"/>
      <c r="L60" s="162" t="s">
        <v>158</v>
      </c>
      <c r="O60" s="153">
        <v>3</v>
      </c>
    </row>
    <row r="61" spans="1:104" x14ac:dyDescent="0.25">
      <c r="A61" s="160"/>
      <c r="B61" s="161"/>
      <c r="C61" s="206" t="s">
        <v>159</v>
      </c>
      <c r="D61" s="207"/>
      <c r="E61" s="207"/>
      <c r="F61" s="207"/>
      <c r="G61" s="208"/>
      <c r="L61" s="162" t="s">
        <v>159</v>
      </c>
      <c r="O61" s="153">
        <v>3</v>
      </c>
    </row>
    <row r="62" spans="1:104" ht="20.399999999999999" x14ac:dyDescent="0.25">
      <c r="A62" s="154">
        <v>20</v>
      </c>
      <c r="B62" s="155" t="s">
        <v>160</v>
      </c>
      <c r="C62" s="156" t="s">
        <v>161</v>
      </c>
      <c r="D62" s="157" t="s">
        <v>131</v>
      </c>
      <c r="E62" s="158"/>
      <c r="F62" s="158"/>
      <c r="G62" s="159">
        <f>E62*F62</f>
        <v>0</v>
      </c>
      <c r="O62" s="153">
        <v>2</v>
      </c>
      <c r="AA62" s="132">
        <v>12</v>
      </c>
      <c r="AB62" s="132">
        <v>0</v>
      </c>
      <c r="AC62" s="132">
        <v>17</v>
      </c>
      <c r="AZ62" s="132">
        <v>2</v>
      </c>
      <c r="BA62" s="132">
        <f>IF(AZ62=1,G62,0)</f>
        <v>0</v>
      </c>
      <c r="BB62" s="132">
        <f>IF(AZ62=2,G62,0)</f>
        <v>0</v>
      </c>
      <c r="BC62" s="132">
        <f>IF(AZ62=3,G62,0)</f>
        <v>0</v>
      </c>
      <c r="BD62" s="132">
        <f>IF(AZ62=4,G62,0)</f>
        <v>0</v>
      </c>
      <c r="BE62" s="132">
        <f>IF(AZ62=5,G62,0)</f>
        <v>0</v>
      </c>
      <c r="CA62" s="153">
        <v>12</v>
      </c>
      <c r="CB62" s="153">
        <v>0</v>
      </c>
      <c r="CZ62" s="132">
        <v>0</v>
      </c>
    </row>
    <row r="63" spans="1:104" x14ac:dyDescent="0.25">
      <c r="A63" s="160"/>
      <c r="B63" s="161"/>
      <c r="C63" s="206" t="s">
        <v>162</v>
      </c>
      <c r="D63" s="207"/>
      <c r="E63" s="207"/>
      <c r="F63" s="207"/>
      <c r="G63" s="208"/>
      <c r="L63" s="162" t="s">
        <v>162</v>
      </c>
      <c r="O63" s="153">
        <v>3</v>
      </c>
    </row>
    <row r="64" spans="1:104" x14ac:dyDescent="0.25">
      <c r="A64" s="160"/>
      <c r="B64" s="161"/>
      <c r="C64" s="206" t="s">
        <v>163</v>
      </c>
      <c r="D64" s="207"/>
      <c r="E64" s="207"/>
      <c r="F64" s="207"/>
      <c r="G64" s="208"/>
      <c r="L64" s="162" t="s">
        <v>163</v>
      </c>
      <c r="O64" s="153">
        <v>3</v>
      </c>
    </row>
    <row r="65" spans="1:104" x14ac:dyDescent="0.25">
      <c r="A65" s="160"/>
      <c r="B65" s="161"/>
      <c r="C65" s="206" t="s">
        <v>164</v>
      </c>
      <c r="D65" s="207"/>
      <c r="E65" s="207"/>
      <c r="F65" s="207"/>
      <c r="G65" s="208"/>
      <c r="L65" s="162" t="s">
        <v>164</v>
      </c>
      <c r="O65" s="153">
        <v>3</v>
      </c>
    </row>
    <row r="66" spans="1:104" x14ac:dyDescent="0.25">
      <c r="A66" s="154">
        <v>21</v>
      </c>
      <c r="B66" s="155" t="s">
        <v>165</v>
      </c>
      <c r="C66" s="156" t="s">
        <v>166</v>
      </c>
      <c r="D66" s="157" t="s">
        <v>62</v>
      </c>
      <c r="E66" s="158"/>
      <c r="F66" s="158"/>
      <c r="G66" s="159">
        <f>E66*F66</f>
        <v>0</v>
      </c>
      <c r="O66" s="153">
        <v>2</v>
      </c>
      <c r="AA66" s="132">
        <v>7</v>
      </c>
      <c r="AB66" s="132">
        <v>1002</v>
      </c>
      <c r="AC66" s="132">
        <v>5</v>
      </c>
      <c r="AZ66" s="132">
        <v>2</v>
      </c>
      <c r="BA66" s="132">
        <f>IF(AZ66=1,G66,0)</f>
        <v>0</v>
      </c>
      <c r="BB66" s="132">
        <f>IF(AZ66=2,G66,0)</f>
        <v>0</v>
      </c>
      <c r="BC66" s="132">
        <f>IF(AZ66=3,G66,0)</f>
        <v>0</v>
      </c>
      <c r="BD66" s="132">
        <f>IF(AZ66=4,G66,0)</f>
        <v>0</v>
      </c>
      <c r="BE66" s="132">
        <f>IF(AZ66=5,G66,0)</f>
        <v>0</v>
      </c>
      <c r="CA66" s="153">
        <v>7</v>
      </c>
      <c r="CB66" s="153">
        <v>1002</v>
      </c>
      <c r="CZ66" s="132">
        <v>0</v>
      </c>
    </row>
    <row r="67" spans="1:104" x14ac:dyDescent="0.25">
      <c r="A67" s="154">
        <v>22</v>
      </c>
      <c r="B67" s="155" t="s">
        <v>167</v>
      </c>
      <c r="C67" s="156" t="s">
        <v>168</v>
      </c>
      <c r="D67" s="157" t="s">
        <v>99</v>
      </c>
      <c r="E67" s="158"/>
      <c r="F67" s="158"/>
      <c r="G67" s="159">
        <f>E67*F67</f>
        <v>0</v>
      </c>
      <c r="O67" s="153">
        <v>2</v>
      </c>
      <c r="AA67" s="132">
        <v>10</v>
      </c>
      <c r="AB67" s="132">
        <v>0</v>
      </c>
      <c r="AC67" s="132">
        <v>8</v>
      </c>
      <c r="AZ67" s="132">
        <v>5</v>
      </c>
      <c r="BA67" s="132">
        <f>IF(AZ67=1,G67,0)</f>
        <v>0</v>
      </c>
      <c r="BB67" s="132">
        <f>IF(AZ67=2,G67,0)</f>
        <v>0</v>
      </c>
      <c r="BC67" s="132">
        <f>IF(AZ67=3,G67,0)</f>
        <v>0</v>
      </c>
      <c r="BD67" s="132">
        <f>IF(AZ67=4,G67,0)</f>
        <v>0</v>
      </c>
      <c r="BE67" s="132">
        <f>IF(AZ67=5,G67,0)</f>
        <v>0</v>
      </c>
      <c r="CA67" s="153">
        <v>10</v>
      </c>
      <c r="CB67" s="153">
        <v>0</v>
      </c>
      <c r="CZ67" s="132">
        <v>0</v>
      </c>
    </row>
    <row r="68" spans="1:104" x14ac:dyDescent="0.25">
      <c r="A68" s="154">
        <v>23</v>
      </c>
      <c r="B68" s="155" t="s">
        <v>169</v>
      </c>
      <c r="C68" s="156" t="s">
        <v>170</v>
      </c>
      <c r="D68" s="157" t="s">
        <v>99</v>
      </c>
      <c r="E68" s="158"/>
      <c r="F68" s="158"/>
      <c r="G68" s="159">
        <f>E68*F68</f>
        <v>0</v>
      </c>
      <c r="O68" s="153">
        <v>2</v>
      </c>
      <c r="AA68" s="132">
        <v>10</v>
      </c>
      <c r="AB68" s="132">
        <v>0</v>
      </c>
      <c r="AC68" s="132">
        <v>8</v>
      </c>
      <c r="AZ68" s="132">
        <v>5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53">
        <v>10</v>
      </c>
      <c r="CB68" s="153">
        <v>0</v>
      </c>
      <c r="CZ68" s="132">
        <v>0</v>
      </c>
    </row>
    <row r="69" spans="1:104" x14ac:dyDescent="0.25">
      <c r="A69" s="154">
        <v>24</v>
      </c>
      <c r="B69" s="155" t="s">
        <v>171</v>
      </c>
      <c r="C69" s="156" t="s">
        <v>172</v>
      </c>
      <c r="D69" s="157" t="s">
        <v>173</v>
      </c>
      <c r="E69" s="158"/>
      <c r="F69" s="158"/>
      <c r="G69" s="159">
        <f>E69*F69</f>
        <v>0</v>
      </c>
      <c r="O69" s="153">
        <v>2</v>
      </c>
      <c r="AA69" s="132">
        <v>10</v>
      </c>
      <c r="AB69" s="132">
        <v>0</v>
      </c>
      <c r="AC69" s="132">
        <v>8</v>
      </c>
      <c r="AZ69" s="132">
        <v>5</v>
      </c>
      <c r="BA69" s="132">
        <f>IF(AZ69=1,G69,0)</f>
        <v>0</v>
      </c>
      <c r="BB69" s="132">
        <f>IF(AZ69=2,G69,0)</f>
        <v>0</v>
      </c>
      <c r="BC69" s="132">
        <f>IF(AZ69=3,G69,0)</f>
        <v>0</v>
      </c>
      <c r="BD69" s="132">
        <f>IF(AZ69=4,G69,0)</f>
        <v>0</v>
      </c>
      <c r="BE69" s="132">
        <f>IF(AZ69=5,G69,0)</f>
        <v>0</v>
      </c>
      <c r="CA69" s="153">
        <v>10</v>
      </c>
      <c r="CB69" s="153">
        <v>0</v>
      </c>
      <c r="CZ69" s="132">
        <v>0</v>
      </c>
    </row>
    <row r="70" spans="1:104" x14ac:dyDescent="0.25">
      <c r="A70" s="167"/>
      <c r="B70" s="168" t="s">
        <v>75</v>
      </c>
      <c r="C70" s="169" t="str">
        <f>CONCATENATE(B21," ",C21)</f>
        <v>731 Kotelny</v>
      </c>
      <c r="D70" s="170"/>
      <c r="E70" s="171"/>
      <c r="F70" s="172"/>
      <c r="G70" s="173">
        <f>SUM(G21:G69)</f>
        <v>0</v>
      </c>
      <c r="O70" s="153">
        <v>4</v>
      </c>
      <c r="BA70" s="174">
        <f>SUM(BA21:BA69)</f>
        <v>0</v>
      </c>
      <c r="BB70" s="174">
        <f>SUM(BB21:BB69)</f>
        <v>0</v>
      </c>
      <c r="BC70" s="174">
        <f>SUM(BC21:BC69)</f>
        <v>0</v>
      </c>
      <c r="BD70" s="174">
        <f>SUM(BD21:BD69)</f>
        <v>0</v>
      </c>
      <c r="BE70" s="174">
        <f>SUM(BE21:BE69)</f>
        <v>0</v>
      </c>
    </row>
    <row r="71" spans="1:104" x14ac:dyDescent="0.25">
      <c r="A71" s="147" t="s">
        <v>74</v>
      </c>
      <c r="B71" s="148" t="s">
        <v>174</v>
      </c>
      <c r="C71" s="149" t="s">
        <v>175</v>
      </c>
      <c r="D71" s="150"/>
      <c r="E71" s="151"/>
      <c r="F71" s="151"/>
      <c r="G71" s="152"/>
      <c r="O71" s="153">
        <v>1</v>
      </c>
    </row>
    <row r="72" spans="1:104" x14ac:dyDescent="0.25">
      <c r="A72" s="154">
        <v>25</v>
      </c>
      <c r="B72" s="155" t="s">
        <v>176</v>
      </c>
      <c r="C72" s="156" t="s">
        <v>177</v>
      </c>
      <c r="D72" s="157" t="s">
        <v>99</v>
      </c>
      <c r="E72" s="158"/>
      <c r="F72" s="158"/>
      <c r="G72" s="159">
        <f>E72*F72</f>
        <v>0</v>
      </c>
      <c r="O72" s="153">
        <v>2</v>
      </c>
      <c r="AA72" s="132">
        <v>1</v>
      </c>
      <c r="AB72" s="132">
        <v>7</v>
      </c>
      <c r="AC72" s="132">
        <v>7</v>
      </c>
      <c r="AZ72" s="132">
        <v>2</v>
      </c>
      <c r="BA72" s="132">
        <f>IF(AZ72=1,G72,0)</f>
        <v>0</v>
      </c>
      <c r="BB72" s="132">
        <f>IF(AZ72=2,G72,0)</f>
        <v>0</v>
      </c>
      <c r="BC72" s="132">
        <f>IF(AZ72=3,G72,0)</f>
        <v>0</v>
      </c>
      <c r="BD72" s="132">
        <f>IF(AZ72=4,G72,0)</f>
        <v>0</v>
      </c>
      <c r="BE72" s="132">
        <f>IF(AZ72=5,G72,0)</f>
        <v>0</v>
      </c>
      <c r="CA72" s="153">
        <v>1</v>
      </c>
      <c r="CB72" s="153">
        <v>7</v>
      </c>
      <c r="CZ72" s="132">
        <v>0.11171</v>
      </c>
    </row>
    <row r="73" spans="1:104" x14ac:dyDescent="0.25">
      <c r="A73" s="160"/>
      <c r="B73" s="161"/>
      <c r="C73" s="206" t="s">
        <v>178</v>
      </c>
      <c r="D73" s="207"/>
      <c r="E73" s="207"/>
      <c r="F73" s="207"/>
      <c r="G73" s="208"/>
      <c r="L73" s="162" t="s">
        <v>178</v>
      </c>
      <c r="O73" s="153">
        <v>3</v>
      </c>
    </row>
    <row r="74" spans="1:104" x14ac:dyDescent="0.25">
      <c r="A74" s="160"/>
      <c r="B74" s="161"/>
      <c r="C74" s="206" t="s">
        <v>179</v>
      </c>
      <c r="D74" s="207"/>
      <c r="E74" s="207"/>
      <c r="F74" s="207"/>
      <c r="G74" s="208"/>
      <c r="L74" s="162" t="s">
        <v>179</v>
      </c>
      <c r="O74" s="153">
        <v>3</v>
      </c>
    </row>
    <row r="75" spans="1:104" x14ac:dyDescent="0.25">
      <c r="A75" s="154">
        <v>26</v>
      </c>
      <c r="B75" s="155" t="s">
        <v>180</v>
      </c>
      <c r="C75" s="156" t="s">
        <v>181</v>
      </c>
      <c r="D75" s="157" t="s">
        <v>131</v>
      </c>
      <c r="E75" s="158"/>
      <c r="F75" s="158"/>
      <c r="G75" s="159">
        <f>E75*F75</f>
        <v>0</v>
      </c>
      <c r="O75" s="153">
        <v>2</v>
      </c>
      <c r="AA75" s="132">
        <v>1</v>
      </c>
      <c r="AB75" s="132">
        <v>5</v>
      </c>
      <c r="AC75" s="132">
        <v>5</v>
      </c>
      <c r="AZ75" s="132">
        <v>2</v>
      </c>
      <c r="BA75" s="132">
        <f>IF(AZ75=1,G75,0)</f>
        <v>0</v>
      </c>
      <c r="BB75" s="132">
        <f>IF(AZ75=2,G75,0)</f>
        <v>0</v>
      </c>
      <c r="BC75" s="132">
        <f>IF(AZ75=3,G75,0)</f>
        <v>0</v>
      </c>
      <c r="BD75" s="132">
        <f>IF(AZ75=4,G75,0)</f>
        <v>0</v>
      </c>
      <c r="BE75" s="132">
        <f>IF(AZ75=5,G75,0)</f>
        <v>0</v>
      </c>
      <c r="CA75" s="153">
        <v>1</v>
      </c>
      <c r="CB75" s="153">
        <v>5</v>
      </c>
      <c r="CZ75" s="132">
        <v>9.8799999999999999E-3</v>
      </c>
    </row>
    <row r="76" spans="1:104" x14ac:dyDescent="0.25">
      <c r="A76" s="154">
        <v>27</v>
      </c>
      <c r="B76" s="155" t="s">
        <v>182</v>
      </c>
      <c r="C76" s="156" t="s">
        <v>183</v>
      </c>
      <c r="D76" s="157" t="s">
        <v>131</v>
      </c>
      <c r="E76" s="158"/>
      <c r="F76" s="158"/>
      <c r="G76" s="159">
        <f>E76*F76</f>
        <v>0</v>
      </c>
      <c r="O76" s="153">
        <v>2</v>
      </c>
      <c r="AA76" s="132">
        <v>1</v>
      </c>
      <c r="AB76" s="132">
        <v>5</v>
      </c>
      <c r="AC76" s="132">
        <v>5</v>
      </c>
      <c r="AZ76" s="132">
        <v>2</v>
      </c>
      <c r="BA76" s="132">
        <f>IF(AZ76=1,G76,0)</f>
        <v>0</v>
      </c>
      <c r="BB76" s="132">
        <f>IF(AZ76=2,G76,0)</f>
        <v>0</v>
      </c>
      <c r="BC76" s="132">
        <f>IF(AZ76=3,G76,0)</f>
        <v>0</v>
      </c>
      <c r="BD76" s="132">
        <f>IF(AZ76=4,G76,0)</f>
        <v>0</v>
      </c>
      <c r="BE76" s="132">
        <f>IF(AZ76=5,G76,0)</f>
        <v>0</v>
      </c>
      <c r="CA76" s="153">
        <v>1</v>
      </c>
      <c r="CB76" s="153">
        <v>5</v>
      </c>
      <c r="CZ76" s="132">
        <v>9.1679999999999998E-2</v>
      </c>
    </row>
    <row r="77" spans="1:104" x14ac:dyDescent="0.25">
      <c r="A77" s="160"/>
      <c r="B77" s="161"/>
      <c r="C77" s="206" t="s">
        <v>184</v>
      </c>
      <c r="D77" s="207"/>
      <c r="E77" s="207"/>
      <c r="F77" s="207"/>
      <c r="G77" s="208"/>
      <c r="L77" s="162" t="s">
        <v>184</v>
      </c>
      <c r="O77" s="153">
        <v>3</v>
      </c>
    </row>
    <row r="78" spans="1:104" x14ac:dyDescent="0.25">
      <c r="A78" s="160"/>
      <c r="B78" s="161"/>
      <c r="C78" s="206" t="s">
        <v>185</v>
      </c>
      <c r="D78" s="207"/>
      <c r="E78" s="207"/>
      <c r="F78" s="207"/>
      <c r="G78" s="208"/>
      <c r="L78" s="162" t="s">
        <v>185</v>
      </c>
      <c r="O78" s="153">
        <v>3</v>
      </c>
    </row>
    <row r="79" spans="1:104" x14ac:dyDescent="0.25">
      <c r="A79" s="160"/>
      <c r="B79" s="161"/>
      <c r="C79" s="206" t="s">
        <v>186</v>
      </c>
      <c r="D79" s="207"/>
      <c r="E79" s="207"/>
      <c r="F79" s="207"/>
      <c r="G79" s="208"/>
      <c r="L79" s="162" t="s">
        <v>186</v>
      </c>
      <c r="O79" s="153">
        <v>3</v>
      </c>
    </row>
    <row r="80" spans="1:104" x14ac:dyDescent="0.25">
      <c r="A80" s="160"/>
      <c r="B80" s="161"/>
      <c r="C80" s="206" t="s">
        <v>187</v>
      </c>
      <c r="D80" s="207"/>
      <c r="E80" s="207"/>
      <c r="F80" s="207"/>
      <c r="G80" s="208"/>
      <c r="L80" s="162" t="s">
        <v>187</v>
      </c>
      <c r="O80" s="153">
        <v>3</v>
      </c>
    </row>
    <row r="81" spans="1:104" x14ac:dyDescent="0.25">
      <c r="A81" s="160"/>
      <c r="B81" s="161"/>
      <c r="C81" s="206" t="s">
        <v>188</v>
      </c>
      <c r="D81" s="207"/>
      <c r="E81" s="207"/>
      <c r="F81" s="207"/>
      <c r="G81" s="208"/>
      <c r="L81" s="162" t="s">
        <v>188</v>
      </c>
      <c r="O81" s="153">
        <v>3</v>
      </c>
    </row>
    <row r="82" spans="1:104" x14ac:dyDescent="0.25">
      <c r="A82" s="160"/>
      <c r="B82" s="161"/>
      <c r="C82" s="206" t="s">
        <v>189</v>
      </c>
      <c r="D82" s="207"/>
      <c r="E82" s="207"/>
      <c r="F82" s="207"/>
      <c r="G82" s="208"/>
      <c r="L82" s="162" t="s">
        <v>189</v>
      </c>
      <c r="O82" s="153">
        <v>3</v>
      </c>
    </row>
    <row r="83" spans="1:104" x14ac:dyDescent="0.25">
      <c r="A83" s="160"/>
      <c r="B83" s="161"/>
      <c r="C83" s="206" t="s">
        <v>190</v>
      </c>
      <c r="D83" s="207"/>
      <c r="E83" s="207"/>
      <c r="F83" s="207"/>
      <c r="G83" s="208"/>
      <c r="L83" s="162" t="s">
        <v>190</v>
      </c>
      <c r="O83" s="153">
        <v>3</v>
      </c>
    </row>
    <row r="84" spans="1:104" x14ac:dyDescent="0.25">
      <c r="A84" s="160"/>
      <c r="B84" s="161"/>
      <c r="C84" s="206" t="s">
        <v>191</v>
      </c>
      <c r="D84" s="207"/>
      <c r="E84" s="207"/>
      <c r="F84" s="207"/>
      <c r="G84" s="208"/>
      <c r="L84" s="162" t="s">
        <v>191</v>
      </c>
      <c r="O84" s="153">
        <v>3</v>
      </c>
    </row>
    <row r="85" spans="1:104" x14ac:dyDescent="0.25">
      <c r="A85" s="160"/>
      <c r="B85" s="161"/>
      <c r="C85" s="206" t="s">
        <v>192</v>
      </c>
      <c r="D85" s="207"/>
      <c r="E85" s="207"/>
      <c r="F85" s="207"/>
      <c r="G85" s="208"/>
      <c r="L85" s="162" t="s">
        <v>192</v>
      </c>
      <c r="O85" s="153">
        <v>3</v>
      </c>
    </row>
    <row r="86" spans="1:104" x14ac:dyDescent="0.25">
      <c r="A86" s="160"/>
      <c r="B86" s="161"/>
      <c r="C86" s="206" t="s">
        <v>193</v>
      </c>
      <c r="D86" s="207"/>
      <c r="E86" s="207"/>
      <c r="F86" s="207"/>
      <c r="G86" s="208"/>
      <c r="L86" s="162" t="s">
        <v>193</v>
      </c>
      <c r="O86" s="153">
        <v>3</v>
      </c>
    </row>
    <row r="87" spans="1:104" x14ac:dyDescent="0.25">
      <c r="A87" s="160"/>
      <c r="B87" s="161"/>
      <c r="C87" s="206" t="s">
        <v>194</v>
      </c>
      <c r="D87" s="207"/>
      <c r="E87" s="207"/>
      <c r="F87" s="207"/>
      <c r="G87" s="208"/>
      <c r="L87" s="162" t="s">
        <v>194</v>
      </c>
      <c r="O87" s="153">
        <v>3</v>
      </c>
    </row>
    <row r="88" spans="1:104" x14ac:dyDescent="0.25">
      <c r="A88" s="160"/>
      <c r="B88" s="161"/>
      <c r="C88" s="206" t="s">
        <v>195</v>
      </c>
      <c r="D88" s="207"/>
      <c r="E88" s="207"/>
      <c r="F88" s="207"/>
      <c r="G88" s="208"/>
      <c r="L88" s="162" t="s">
        <v>195</v>
      </c>
      <c r="O88" s="153">
        <v>3</v>
      </c>
    </row>
    <row r="89" spans="1:104" x14ac:dyDescent="0.25">
      <c r="A89" s="154">
        <v>28</v>
      </c>
      <c r="B89" s="155" t="s">
        <v>196</v>
      </c>
      <c r="C89" s="156" t="s">
        <v>197</v>
      </c>
      <c r="D89" s="157" t="s">
        <v>131</v>
      </c>
      <c r="E89" s="158"/>
      <c r="F89" s="158"/>
      <c r="G89" s="159">
        <f t="shared" ref="G89:G94" si="6">E89*F89</f>
        <v>0</v>
      </c>
      <c r="O89" s="153">
        <v>2</v>
      </c>
      <c r="AA89" s="132">
        <v>1</v>
      </c>
      <c r="AB89" s="132">
        <v>7</v>
      </c>
      <c r="AC89" s="132">
        <v>7</v>
      </c>
      <c r="AZ89" s="132">
        <v>2</v>
      </c>
      <c r="BA89" s="132">
        <f t="shared" ref="BA89:BA94" si="7">IF(AZ89=1,G89,0)</f>
        <v>0</v>
      </c>
      <c r="BB89" s="132">
        <f t="shared" ref="BB89:BB94" si="8">IF(AZ89=2,G89,0)</f>
        <v>0</v>
      </c>
      <c r="BC89" s="132">
        <f t="shared" ref="BC89:BC94" si="9">IF(AZ89=3,G89,0)</f>
        <v>0</v>
      </c>
      <c r="BD89" s="132">
        <f t="shared" ref="BD89:BD94" si="10">IF(AZ89=4,G89,0)</f>
        <v>0</v>
      </c>
      <c r="BE89" s="132">
        <f t="shared" ref="BE89:BE94" si="11">IF(AZ89=5,G89,0)</f>
        <v>0</v>
      </c>
      <c r="CA89" s="153">
        <v>1</v>
      </c>
      <c r="CB89" s="153">
        <v>7</v>
      </c>
      <c r="CZ89" s="132">
        <v>4.7600000000000003E-3</v>
      </c>
    </row>
    <row r="90" spans="1:104" x14ac:dyDescent="0.25">
      <c r="A90" s="154">
        <v>29</v>
      </c>
      <c r="B90" s="155" t="s">
        <v>198</v>
      </c>
      <c r="C90" s="156" t="s">
        <v>199</v>
      </c>
      <c r="D90" s="157" t="s">
        <v>131</v>
      </c>
      <c r="E90" s="158"/>
      <c r="F90" s="158"/>
      <c r="G90" s="159">
        <f t="shared" si="6"/>
        <v>0</v>
      </c>
      <c r="O90" s="153">
        <v>2</v>
      </c>
      <c r="AA90" s="132">
        <v>1</v>
      </c>
      <c r="AB90" s="132">
        <v>7</v>
      </c>
      <c r="AC90" s="132">
        <v>7</v>
      </c>
      <c r="AZ90" s="132">
        <v>2</v>
      </c>
      <c r="BA90" s="132">
        <f t="shared" si="7"/>
        <v>0</v>
      </c>
      <c r="BB90" s="132">
        <f t="shared" si="8"/>
        <v>0</v>
      </c>
      <c r="BC90" s="132">
        <f t="shared" si="9"/>
        <v>0</v>
      </c>
      <c r="BD90" s="132">
        <f t="shared" si="10"/>
        <v>0</v>
      </c>
      <c r="BE90" s="132">
        <f t="shared" si="11"/>
        <v>0</v>
      </c>
      <c r="CA90" s="153">
        <v>1</v>
      </c>
      <c r="CB90" s="153">
        <v>7</v>
      </c>
      <c r="CZ90" s="132">
        <v>4.7600000000000003E-3</v>
      </c>
    </row>
    <row r="91" spans="1:104" x14ac:dyDescent="0.25">
      <c r="A91" s="154">
        <v>30</v>
      </c>
      <c r="B91" s="155" t="s">
        <v>200</v>
      </c>
      <c r="C91" s="156" t="s">
        <v>201</v>
      </c>
      <c r="D91" s="157" t="s">
        <v>131</v>
      </c>
      <c r="E91" s="158"/>
      <c r="F91" s="158"/>
      <c r="G91" s="159">
        <f t="shared" si="6"/>
        <v>0</v>
      </c>
      <c r="O91" s="153">
        <v>2</v>
      </c>
      <c r="AA91" s="132">
        <v>1</v>
      </c>
      <c r="AB91" s="132">
        <v>7</v>
      </c>
      <c r="AC91" s="132">
        <v>7</v>
      </c>
      <c r="AZ91" s="132">
        <v>2</v>
      </c>
      <c r="BA91" s="132">
        <f t="shared" si="7"/>
        <v>0</v>
      </c>
      <c r="BB91" s="132">
        <f t="shared" si="8"/>
        <v>0</v>
      </c>
      <c r="BC91" s="132">
        <f t="shared" si="9"/>
        <v>0</v>
      </c>
      <c r="BD91" s="132">
        <f t="shared" si="10"/>
        <v>0</v>
      </c>
      <c r="BE91" s="132">
        <f t="shared" si="11"/>
        <v>0</v>
      </c>
      <c r="CA91" s="153">
        <v>1</v>
      </c>
      <c r="CB91" s="153">
        <v>7</v>
      </c>
      <c r="CZ91" s="132">
        <v>0</v>
      </c>
    </row>
    <row r="92" spans="1:104" x14ac:dyDescent="0.25">
      <c r="A92" s="154">
        <v>31</v>
      </c>
      <c r="B92" s="155" t="s">
        <v>202</v>
      </c>
      <c r="C92" s="156" t="s">
        <v>203</v>
      </c>
      <c r="D92" s="157" t="s">
        <v>131</v>
      </c>
      <c r="E92" s="158"/>
      <c r="F92" s="158"/>
      <c r="G92" s="159">
        <f t="shared" si="6"/>
        <v>0</v>
      </c>
      <c r="O92" s="153">
        <v>2</v>
      </c>
      <c r="AA92" s="132">
        <v>1</v>
      </c>
      <c r="AB92" s="132">
        <v>7</v>
      </c>
      <c r="AC92" s="132">
        <v>7</v>
      </c>
      <c r="AZ92" s="132">
        <v>2</v>
      </c>
      <c r="BA92" s="132">
        <f t="shared" si="7"/>
        <v>0</v>
      </c>
      <c r="BB92" s="132">
        <f t="shared" si="8"/>
        <v>0</v>
      </c>
      <c r="BC92" s="132">
        <f t="shared" si="9"/>
        <v>0</v>
      </c>
      <c r="BD92" s="132">
        <f t="shared" si="10"/>
        <v>0</v>
      </c>
      <c r="BE92" s="132">
        <f t="shared" si="11"/>
        <v>0</v>
      </c>
      <c r="CA92" s="153">
        <v>1</v>
      </c>
      <c r="CB92" s="153">
        <v>7</v>
      </c>
      <c r="CZ92" s="132">
        <v>5.9000000000000003E-4</v>
      </c>
    </row>
    <row r="93" spans="1:104" x14ac:dyDescent="0.25">
      <c r="A93" s="154">
        <v>32</v>
      </c>
      <c r="B93" s="155" t="s">
        <v>204</v>
      </c>
      <c r="C93" s="156" t="s">
        <v>205</v>
      </c>
      <c r="D93" s="157" t="s">
        <v>99</v>
      </c>
      <c r="E93" s="158"/>
      <c r="F93" s="158"/>
      <c r="G93" s="159">
        <f t="shared" si="6"/>
        <v>0</v>
      </c>
      <c r="O93" s="153">
        <v>2</v>
      </c>
      <c r="AA93" s="132">
        <v>12</v>
      </c>
      <c r="AB93" s="132">
        <v>0</v>
      </c>
      <c r="AC93" s="132">
        <v>55</v>
      </c>
      <c r="AZ93" s="132">
        <v>2</v>
      </c>
      <c r="BA93" s="132">
        <f t="shared" si="7"/>
        <v>0</v>
      </c>
      <c r="BB93" s="132">
        <f t="shared" si="8"/>
        <v>0</v>
      </c>
      <c r="BC93" s="132">
        <f t="shared" si="9"/>
        <v>0</v>
      </c>
      <c r="BD93" s="132">
        <f t="shared" si="10"/>
        <v>0</v>
      </c>
      <c r="BE93" s="132">
        <f t="shared" si="11"/>
        <v>0</v>
      </c>
      <c r="CA93" s="153">
        <v>12</v>
      </c>
      <c r="CB93" s="153">
        <v>0</v>
      </c>
      <c r="CZ93" s="132">
        <v>0</v>
      </c>
    </row>
    <row r="94" spans="1:104" x14ac:dyDescent="0.25">
      <c r="A94" s="154">
        <v>33</v>
      </c>
      <c r="B94" s="155" t="s">
        <v>206</v>
      </c>
      <c r="C94" s="156" t="s">
        <v>207</v>
      </c>
      <c r="D94" s="157" t="s">
        <v>99</v>
      </c>
      <c r="E94" s="158"/>
      <c r="F94" s="158"/>
      <c r="G94" s="159">
        <f t="shared" si="6"/>
        <v>0</v>
      </c>
      <c r="O94" s="153">
        <v>2</v>
      </c>
      <c r="AA94" s="132">
        <v>12</v>
      </c>
      <c r="AB94" s="132">
        <v>0</v>
      </c>
      <c r="AC94" s="132">
        <v>56</v>
      </c>
      <c r="AZ94" s="132">
        <v>2</v>
      </c>
      <c r="BA94" s="132">
        <f t="shared" si="7"/>
        <v>0</v>
      </c>
      <c r="BB94" s="132">
        <f t="shared" si="8"/>
        <v>0</v>
      </c>
      <c r="BC94" s="132">
        <f t="shared" si="9"/>
        <v>0</v>
      </c>
      <c r="BD94" s="132">
        <f t="shared" si="10"/>
        <v>0</v>
      </c>
      <c r="BE94" s="132">
        <f t="shared" si="11"/>
        <v>0</v>
      </c>
      <c r="CA94" s="153">
        <v>12</v>
      </c>
      <c r="CB94" s="153">
        <v>0</v>
      </c>
      <c r="CZ94" s="132">
        <v>0</v>
      </c>
    </row>
    <row r="95" spans="1:104" x14ac:dyDescent="0.25">
      <c r="A95" s="160"/>
      <c r="B95" s="163"/>
      <c r="C95" s="204" t="s">
        <v>208</v>
      </c>
      <c r="D95" s="205"/>
      <c r="E95" s="164">
        <v>0</v>
      </c>
      <c r="F95" s="165"/>
      <c r="G95" s="166"/>
      <c r="M95" s="162" t="s">
        <v>208</v>
      </c>
      <c r="O95" s="153"/>
    </row>
    <row r="96" spans="1:104" x14ac:dyDescent="0.25">
      <c r="A96" s="160"/>
      <c r="B96" s="163"/>
      <c r="C96" s="204" t="s">
        <v>209</v>
      </c>
      <c r="D96" s="205"/>
      <c r="E96" s="164"/>
      <c r="F96" s="165"/>
      <c r="G96" s="166"/>
      <c r="M96" s="162" t="s">
        <v>209</v>
      </c>
      <c r="O96" s="153"/>
    </row>
    <row r="97" spans="1:104" x14ac:dyDescent="0.25">
      <c r="A97" s="160"/>
      <c r="B97" s="163"/>
      <c r="C97" s="204" t="s">
        <v>210</v>
      </c>
      <c r="D97" s="205"/>
      <c r="E97" s="164"/>
      <c r="F97" s="165"/>
      <c r="G97" s="166"/>
      <c r="M97" s="162" t="s">
        <v>210</v>
      </c>
      <c r="O97" s="153"/>
    </row>
    <row r="98" spans="1:104" x14ac:dyDescent="0.25">
      <c r="A98" s="160"/>
      <c r="B98" s="163"/>
      <c r="C98" s="204" t="s">
        <v>211</v>
      </c>
      <c r="D98" s="205"/>
      <c r="E98" s="164"/>
      <c r="F98" s="165"/>
      <c r="G98" s="166"/>
      <c r="M98" s="162" t="s">
        <v>211</v>
      </c>
      <c r="O98" s="153"/>
    </row>
    <row r="99" spans="1:104" x14ac:dyDescent="0.25">
      <c r="A99" s="160"/>
      <c r="B99" s="163"/>
      <c r="C99" s="204" t="s">
        <v>212</v>
      </c>
      <c r="D99" s="205"/>
      <c r="E99" s="164"/>
      <c r="F99" s="165"/>
      <c r="G99" s="166"/>
      <c r="M99" s="162" t="s">
        <v>212</v>
      </c>
      <c r="O99" s="153"/>
    </row>
    <row r="100" spans="1:104" x14ac:dyDescent="0.25">
      <c r="A100" s="154">
        <v>34</v>
      </c>
      <c r="B100" s="155" t="s">
        <v>213</v>
      </c>
      <c r="C100" s="156" t="s">
        <v>214</v>
      </c>
      <c r="D100" s="157" t="s">
        <v>99</v>
      </c>
      <c r="E100" s="158"/>
      <c r="F100" s="158"/>
      <c r="G100" s="159">
        <f>E100*F100</f>
        <v>0</v>
      </c>
      <c r="O100" s="153">
        <v>2</v>
      </c>
      <c r="AA100" s="132">
        <v>12</v>
      </c>
      <c r="AB100" s="132">
        <v>0</v>
      </c>
      <c r="AC100" s="132">
        <v>19</v>
      </c>
      <c r="AZ100" s="132">
        <v>2</v>
      </c>
      <c r="BA100" s="132">
        <f>IF(AZ100=1,G100,0)</f>
        <v>0</v>
      </c>
      <c r="BB100" s="132">
        <f>IF(AZ100=2,G100,0)</f>
        <v>0</v>
      </c>
      <c r="BC100" s="132">
        <f>IF(AZ100=3,G100,0)</f>
        <v>0</v>
      </c>
      <c r="BD100" s="132">
        <f>IF(AZ100=4,G100,0)</f>
        <v>0</v>
      </c>
      <c r="BE100" s="132">
        <f>IF(AZ100=5,G100,0)</f>
        <v>0</v>
      </c>
      <c r="CA100" s="153">
        <v>12</v>
      </c>
      <c r="CB100" s="153">
        <v>0</v>
      </c>
      <c r="CZ100" s="132">
        <v>0</v>
      </c>
    </row>
    <row r="101" spans="1:104" x14ac:dyDescent="0.25">
      <c r="A101" s="154">
        <v>35</v>
      </c>
      <c r="B101" s="155" t="s">
        <v>215</v>
      </c>
      <c r="C101" s="156" t="s">
        <v>216</v>
      </c>
      <c r="D101" s="157" t="s">
        <v>99</v>
      </c>
      <c r="E101" s="158"/>
      <c r="F101" s="158"/>
      <c r="G101" s="159">
        <f>E101*F101</f>
        <v>0</v>
      </c>
      <c r="O101" s="153">
        <v>2</v>
      </c>
      <c r="AA101" s="132">
        <v>12</v>
      </c>
      <c r="AB101" s="132">
        <v>0</v>
      </c>
      <c r="AC101" s="132">
        <v>20</v>
      </c>
      <c r="AZ101" s="132">
        <v>2</v>
      </c>
      <c r="BA101" s="132">
        <f>IF(AZ101=1,G101,0)</f>
        <v>0</v>
      </c>
      <c r="BB101" s="132">
        <f>IF(AZ101=2,G101,0)</f>
        <v>0</v>
      </c>
      <c r="BC101" s="132">
        <f>IF(AZ101=3,G101,0)</f>
        <v>0</v>
      </c>
      <c r="BD101" s="132">
        <f>IF(AZ101=4,G101,0)</f>
        <v>0</v>
      </c>
      <c r="BE101" s="132">
        <f>IF(AZ101=5,G101,0)</f>
        <v>0</v>
      </c>
      <c r="CA101" s="153">
        <v>12</v>
      </c>
      <c r="CB101" s="153">
        <v>0</v>
      </c>
      <c r="CZ101" s="132">
        <v>0</v>
      </c>
    </row>
    <row r="102" spans="1:104" x14ac:dyDescent="0.25">
      <c r="A102" s="154">
        <v>36</v>
      </c>
      <c r="B102" s="155" t="s">
        <v>217</v>
      </c>
      <c r="C102" s="156" t="s">
        <v>218</v>
      </c>
      <c r="D102" s="157" t="s">
        <v>99</v>
      </c>
      <c r="E102" s="158"/>
      <c r="F102" s="158"/>
      <c r="G102" s="159">
        <f>E102*F102</f>
        <v>0</v>
      </c>
      <c r="O102" s="153">
        <v>2</v>
      </c>
      <c r="AA102" s="132">
        <v>12</v>
      </c>
      <c r="AB102" s="132">
        <v>0</v>
      </c>
      <c r="AC102" s="132">
        <v>57</v>
      </c>
      <c r="AZ102" s="132">
        <v>2</v>
      </c>
      <c r="BA102" s="132">
        <f>IF(AZ102=1,G102,0)</f>
        <v>0</v>
      </c>
      <c r="BB102" s="132">
        <f>IF(AZ102=2,G102,0)</f>
        <v>0</v>
      </c>
      <c r="BC102" s="132">
        <f>IF(AZ102=3,G102,0)</f>
        <v>0</v>
      </c>
      <c r="BD102" s="132">
        <f>IF(AZ102=4,G102,0)</f>
        <v>0</v>
      </c>
      <c r="BE102" s="132">
        <f>IF(AZ102=5,G102,0)</f>
        <v>0</v>
      </c>
      <c r="CA102" s="153">
        <v>12</v>
      </c>
      <c r="CB102" s="153">
        <v>0</v>
      </c>
      <c r="CZ102" s="132">
        <v>0</v>
      </c>
    </row>
    <row r="103" spans="1:104" x14ac:dyDescent="0.25">
      <c r="A103" s="160"/>
      <c r="B103" s="161"/>
      <c r="C103" s="206" t="s">
        <v>219</v>
      </c>
      <c r="D103" s="207"/>
      <c r="E103" s="207"/>
      <c r="F103" s="207"/>
      <c r="G103" s="208"/>
      <c r="L103" s="162" t="s">
        <v>219</v>
      </c>
      <c r="O103" s="153">
        <v>3</v>
      </c>
    </row>
    <row r="104" spans="1:104" x14ac:dyDescent="0.25">
      <c r="A104" s="154">
        <v>37</v>
      </c>
      <c r="B104" s="155" t="s">
        <v>220</v>
      </c>
      <c r="C104" s="156" t="s">
        <v>221</v>
      </c>
      <c r="D104" s="157" t="s">
        <v>131</v>
      </c>
      <c r="E104" s="158"/>
      <c r="F104" s="158"/>
      <c r="G104" s="159">
        <f>E104*F104</f>
        <v>0</v>
      </c>
      <c r="O104" s="153">
        <v>2</v>
      </c>
      <c r="AA104" s="132">
        <v>12</v>
      </c>
      <c r="AB104" s="132">
        <v>0</v>
      </c>
      <c r="AC104" s="132">
        <v>58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53">
        <v>12</v>
      </c>
      <c r="CB104" s="153">
        <v>0</v>
      </c>
      <c r="CZ104" s="132">
        <v>0</v>
      </c>
    </row>
    <row r="105" spans="1:104" x14ac:dyDescent="0.25">
      <c r="A105" s="154">
        <v>38</v>
      </c>
      <c r="B105" s="155" t="s">
        <v>222</v>
      </c>
      <c r="C105" s="156" t="s">
        <v>223</v>
      </c>
      <c r="D105" s="157" t="s">
        <v>131</v>
      </c>
      <c r="E105" s="158"/>
      <c r="F105" s="158"/>
      <c r="G105" s="159">
        <f>E105*F105</f>
        <v>0</v>
      </c>
      <c r="O105" s="153">
        <v>2</v>
      </c>
      <c r="AA105" s="132">
        <v>12</v>
      </c>
      <c r="AB105" s="132">
        <v>0</v>
      </c>
      <c r="AC105" s="132">
        <v>59</v>
      </c>
      <c r="AZ105" s="132">
        <v>2</v>
      </c>
      <c r="BA105" s="132">
        <f>IF(AZ105=1,G105,0)</f>
        <v>0</v>
      </c>
      <c r="BB105" s="132">
        <f>IF(AZ105=2,G105,0)</f>
        <v>0</v>
      </c>
      <c r="BC105" s="132">
        <f>IF(AZ105=3,G105,0)</f>
        <v>0</v>
      </c>
      <c r="BD105" s="132">
        <f>IF(AZ105=4,G105,0)</f>
        <v>0</v>
      </c>
      <c r="BE105" s="132">
        <f>IF(AZ105=5,G105,0)</f>
        <v>0</v>
      </c>
      <c r="CA105" s="153">
        <v>12</v>
      </c>
      <c r="CB105" s="153">
        <v>0</v>
      </c>
      <c r="CZ105" s="132">
        <v>0</v>
      </c>
    </row>
    <row r="106" spans="1:104" x14ac:dyDescent="0.25">
      <c r="A106" s="154">
        <v>39</v>
      </c>
      <c r="B106" s="155" t="s">
        <v>224</v>
      </c>
      <c r="C106" s="156" t="s">
        <v>225</v>
      </c>
      <c r="D106" s="157" t="s">
        <v>226</v>
      </c>
      <c r="E106" s="158"/>
      <c r="F106" s="158"/>
      <c r="G106" s="159">
        <f>E106*F106</f>
        <v>0</v>
      </c>
      <c r="O106" s="153">
        <v>2</v>
      </c>
      <c r="AA106" s="132">
        <v>12</v>
      </c>
      <c r="AB106" s="132">
        <v>0</v>
      </c>
      <c r="AC106" s="132">
        <v>21</v>
      </c>
      <c r="AZ106" s="132">
        <v>2</v>
      </c>
      <c r="BA106" s="132">
        <f>IF(AZ106=1,G106,0)</f>
        <v>0</v>
      </c>
      <c r="BB106" s="132">
        <f>IF(AZ106=2,G106,0)</f>
        <v>0</v>
      </c>
      <c r="BC106" s="132">
        <f>IF(AZ106=3,G106,0)</f>
        <v>0</v>
      </c>
      <c r="BD106" s="132">
        <f>IF(AZ106=4,G106,0)</f>
        <v>0</v>
      </c>
      <c r="BE106" s="132">
        <f>IF(AZ106=5,G106,0)</f>
        <v>0</v>
      </c>
      <c r="CA106" s="153">
        <v>12</v>
      </c>
      <c r="CB106" s="153">
        <v>0</v>
      </c>
      <c r="CZ106" s="132">
        <v>0</v>
      </c>
    </row>
    <row r="107" spans="1:104" ht="31.2" x14ac:dyDescent="0.25">
      <c r="A107" s="160"/>
      <c r="B107" s="161"/>
      <c r="C107" s="206" t="s">
        <v>227</v>
      </c>
      <c r="D107" s="207"/>
      <c r="E107" s="207"/>
      <c r="F107" s="207"/>
      <c r="G107" s="208"/>
      <c r="L107" s="162" t="s">
        <v>227</v>
      </c>
      <c r="O107" s="153">
        <v>3</v>
      </c>
    </row>
    <row r="108" spans="1:104" x14ac:dyDescent="0.25">
      <c r="A108" s="160"/>
      <c r="B108" s="161"/>
      <c r="C108" s="206" t="s">
        <v>228</v>
      </c>
      <c r="D108" s="207"/>
      <c r="E108" s="207"/>
      <c r="F108" s="207"/>
      <c r="G108" s="208"/>
      <c r="L108" s="162" t="s">
        <v>228</v>
      </c>
      <c r="O108" s="153">
        <v>3</v>
      </c>
    </row>
    <row r="109" spans="1:104" ht="21" x14ac:dyDescent="0.25">
      <c r="A109" s="160"/>
      <c r="B109" s="161"/>
      <c r="C109" s="206" t="s">
        <v>229</v>
      </c>
      <c r="D109" s="207"/>
      <c r="E109" s="207"/>
      <c r="F109" s="207"/>
      <c r="G109" s="208"/>
      <c r="L109" s="162" t="s">
        <v>229</v>
      </c>
      <c r="O109" s="153">
        <v>3</v>
      </c>
    </row>
    <row r="110" spans="1:104" ht="31.2" x14ac:dyDescent="0.25">
      <c r="A110" s="160"/>
      <c r="B110" s="161"/>
      <c r="C110" s="206" t="s">
        <v>230</v>
      </c>
      <c r="D110" s="207"/>
      <c r="E110" s="207"/>
      <c r="F110" s="207"/>
      <c r="G110" s="208"/>
      <c r="L110" s="162" t="s">
        <v>230</v>
      </c>
      <c r="O110" s="153">
        <v>3</v>
      </c>
    </row>
    <row r="111" spans="1:104" x14ac:dyDescent="0.25">
      <c r="A111" s="160"/>
      <c r="B111" s="161"/>
      <c r="C111" s="206" t="s">
        <v>231</v>
      </c>
      <c r="D111" s="207"/>
      <c r="E111" s="207"/>
      <c r="F111" s="207"/>
      <c r="G111" s="208"/>
      <c r="L111" s="162" t="s">
        <v>231</v>
      </c>
      <c r="O111" s="153">
        <v>3</v>
      </c>
    </row>
    <row r="112" spans="1:104" x14ac:dyDescent="0.25">
      <c r="A112" s="160"/>
      <c r="B112" s="161"/>
      <c r="C112" s="206" t="s">
        <v>232</v>
      </c>
      <c r="D112" s="207"/>
      <c r="E112" s="207"/>
      <c r="F112" s="207"/>
      <c r="G112" s="208"/>
      <c r="L112" s="162" t="s">
        <v>232</v>
      </c>
      <c r="O112" s="153">
        <v>3</v>
      </c>
    </row>
    <row r="113" spans="1:15" x14ac:dyDescent="0.25">
      <c r="A113" s="160"/>
      <c r="B113" s="161"/>
      <c r="C113" s="206" t="s">
        <v>233</v>
      </c>
      <c r="D113" s="207"/>
      <c r="E113" s="207"/>
      <c r="F113" s="207"/>
      <c r="G113" s="208"/>
      <c r="L113" s="162" t="s">
        <v>233</v>
      </c>
      <c r="O113" s="153">
        <v>3</v>
      </c>
    </row>
    <row r="114" spans="1:15" x14ac:dyDescent="0.25">
      <c r="A114" s="160"/>
      <c r="B114" s="161"/>
      <c r="C114" s="206" t="s">
        <v>234</v>
      </c>
      <c r="D114" s="207"/>
      <c r="E114" s="207"/>
      <c r="F114" s="207"/>
      <c r="G114" s="208"/>
      <c r="L114" s="162" t="s">
        <v>234</v>
      </c>
      <c r="O114" s="153">
        <v>3</v>
      </c>
    </row>
    <row r="115" spans="1:15" ht="21" x14ac:dyDescent="0.25">
      <c r="A115" s="160"/>
      <c r="B115" s="161"/>
      <c r="C115" s="206" t="s">
        <v>235</v>
      </c>
      <c r="D115" s="207"/>
      <c r="E115" s="207"/>
      <c r="F115" s="207"/>
      <c r="G115" s="208"/>
      <c r="L115" s="162" t="s">
        <v>235</v>
      </c>
      <c r="O115" s="153">
        <v>3</v>
      </c>
    </row>
    <row r="116" spans="1:15" x14ac:dyDescent="0.25">
      <c r="A116" s="160"/>
      <c r="B116" s="161"/>
      <c r="C116" s="206" t="s">
        <v>236</v>
      </c>
      <c r="D116" s="207"/>
      <c r="E116" s="207"/>
      <c r="F116" s="207"/>
      <c r="G116" s="208"/>
      <c r="L116" s="162" t="s">
        <v>236</v>
      </c>
      <c r="O116" s="153">
        <v>3</v>
      </c>
    </row>
    <row r="117" spans="1:15" ht="21" x14ac:dyDescent="0.25">
      <c r="A117" s="160"/>
      <c r="B117" s="161"/>
      <c r="C117" s="206" t="s">
        <v>237</v>
      </c>
      <c r="D117" s="207"/>
      <c r="E117" s="207"/>
      <c r="F117" s="207"/>
      <c r="G117" s="208"/>
      <c r="L117" s="162" t="s">
        <v>237</v>
      </c>
      <c r="O117" s="153">
        <v>3</v>
      </c>
    </row>
    <row r="118" spans="1:15" x14ac:dyDescent="0.25">
      <c r="A118" s="160"/>
      <c r="B118" s="161"/>
      <c r="C118" s="206" t="s">
        <v>238</v>
      </c>
      <c r="D118" s="207"/>
      <c r="E118" s="207"/>
      <c r="F118" s="207"/>
      <c r="G118" s="208"/>
      <c r="L118" s="162" t="s">
        <v>238</v>
      </c>
      <c r="O118" s="153">
        <v>3</v>
      </c>
    </row>
    <row r="119" spans="1:15" x14ac:dyDescent="0.25">
      <c r="A119" s="160"/>
      <c r="B119" s="161"/>
      <c r="C119" s="206" t="s">
        <v>239</v>
      </c>
      <c r="D119" s="207"/>
      <c r="E119" s="207"/>
      <c r="F119" s="207"/>
      <c r="G119" s="208"/>
      <c r="L119" s="162" t="s">
        <v>239</v>
      </c>
      <c r="O119" s="153">
        <v>3</v>
      </c>
    </row>
    <row r="120" spans="1:15" x14ac:dyDescent="0.25">
      <c r="A120" s="160"/>
      <c r="B120" s="161"/>
      <c r="C120" s="206" t="s">
        <v>240</v>
      </c>
      <c r="D120" s="207"/>
      <c r="E120" s="207"/>
      <c r="F120" s="207"/>
      <c r="G120" s="208"/>
      <c r="L120" s="162" t="s">
        <v>240</v>
      </c>
      <c r="O120" s="153">
        <v>3</v>
      </c>
    </row>
    <row r="121" spans="1:15" x14ac:dyDescent="0.25">
      <c r="A121" s="160"/>
      <c r="B121" s="161"/>
      <c r="C121" s="206" t="s">
        <v>241</v>
      </c>
      <c r="D121" s="207"/>
      <c r="E121" s="207"/>
      <c r="F121" s="207"/>
      <c r="G121" s="208"/>
      <c r="L121" s="162" t="s">
        <v>241</v>
      </c>
      <c r="O121" s="153">
        <v>3</v>
      </c>
    </row>
    <row r="122" spans="1:15" x14ac:dyDescent="0.25">
      <c r="A122" s="160"/>
      <c r="B122" s="161"/>
      <c r="C122" s="206" t="s">
        <v>242</v>
      </c>
      <c r="D122" s="207"/>
      <c r="E122" s="207"/>
      <c r="F122" s="207"/>
      <c r="G122" s="208"/>
      <c r="L122" s="162" t="s">
        <v>242</v>
      </c>
      <c r="O122" s="153">
        <v>3</v>
      </c>
    </row>
    <row r="123" spans="1:15" x14ac:dyDescent="0.25">
      <c r="A123" s="160"/>
      <c r="B123" s="161"/>
      <c r="C123" s="206" t="s">
        <v>243</v>
      </c>
      <c r="D123" s="207"/>
      <c r="E123" s="207"/>
      <c r="F123" s="207"/>
      <c r="G123" s="208"/>
      <c r="L123" s="162" t="s">
        <v>243</v>
      </c>
      <c r="O123" s="153">
        <v>3</v>
      </c>
    </row>
    <row r="124" spans="1:15" x14ac:dyDescent="0.25">
      <c r="A124" s="160"/>
      <c r="B124" s="161"/>
      <c r="C124" s="206" t="s">
        <v>244</v>
      </c>
      <c r="D124" s="207"/>
      <c r="E124" s="207"/>
      <c r="F124" s="207"/>
      <c r="G124" s="208"/>
      <c r="L124" s="162" t="s">
        <v>244</v>
      </c>
      <c r="O124" s="153">
        <v>3</v>
      </c>
    </row>
    <row r="125" spans="1:15" x14ac:dyDescent="0.25">
      <c r="A125" s="160"/>
      <c r="B125" s="161"/>
      <c r="C125" s="206" t="s">
        <v>245</v>
      </c>
      <c r="D125" s="207"/>
      <c r="E125" s="207"/>
      <c r="F125" s="207"/>
      <c r="G125" s="208"/>
      <c r="L125" s="162" t="s">
        <v>245</v>
      </c>
      <c r="O125" s="153">
        <v>3</v>
      </c>
    </row>
    <row r="126" spans="1:15" x14ac:dyDescent="0.25">
      <c r="A126" s="160"/>
      <c r="B126" s="161"/>
      <c r="C126" s="206" t="s">
        <v>246</v>
      </c>
      <c r="D126" s="207"/>
      <c r="E126" s="207"/>
      <c r="F126" s="207"/>
      <c r="G126" s="208"/>
      <c r="L126" s="162" t="s">
        <v>246</v>
      </c>
      <c r="O126" s="153">
        <v>3</v>
      </c>
    </row>
    <row r="127" spans="1:15" x14ac:dyDescent="0.25">
      <c r="A127" s="160"/>
      <c r="B127" s="161"/>
      <c r="C127" s="206" t="s">
        <v>247</v>
      </c>
      <c r="D127" s="207"/>
      <c r="E127" s="207"/>
      <c r="F127" s="207"/>
      <c r="G127" s="208"/>
      <c r="L127" s="162" t="s">
        <v>247</v>
      </c>
      <c r="O127" s="153">
        <v>3</v>
      </c>
    </row>
    <row r="128" spans="1:15" x14ac:dyDescent="0.25">
      <c r="A128" s="160"/>
      <c r="B128" s="161"/>
      <c r="C128" s="206" t="s">
        <v>248</v>
      </c>
      <c r="D128" s="207"/>
      <c r="E128" s="207"/>
      <c r="F128" s="207"/>
      <c r="G128" s="208"/>
      <c r="L128" s="162" t="s">
        <v>248</v>
      </c>
      <c r="O128" s="153">
        <v>3</v>
      </c>
    </row>
    <row r="129" spans="1:104" x14ac:dyDescent="0.25">
      <c r="A129" s="160"/>
      <c r="B129" s="161"/>
      <c r="C129" s="206" t="s">
        <v>249</v>
      </c>
      <c r="D129" s="207"/>
      <c r="E129" s="207"/>
      <c r="F129" s="207"/>
      <c r="G129" s="208"/>
      <c r="L129" s="162" t="s">
        <v>249</v>
      </c>
      <c r="O129" s="153">
        <v>3</v>
      </c>
    </row>
    <row r="130" spans="1:104" x14ac:dyDescent="0.25">
      <c r="A130" s="160"/>
      <c r="B130" s="161"/>
      <c r="C130" s="206" t="s">
        <v>250</v>
      </c>
      <c r="D130" s="207"/>
      <c r="E130" s="207"/>
      <c r="F130" s="207"/>
      <c r="G130" s="208"/>
      <c r="L130" s="162" t="s">
        <v>250</v>
      </c>
      <c r="O130" s="153">
        <v>3</v>
      </c>
    </row>
    <row r="131" spans="1:104" x14ac:dyDescent="0.25">
      <c r="A131" s="160"/>
      <c r="B131" s="161"/>
      <c r="C131" s="206" t="s">
        <v>251</v>
      </c>
      <c r="D131" s="207"/>
      <c r="E131" s="207"/>
      <c r="F131" s="207"/>
      <c r="G131" s="208"/>
      <c r="L131" s="162" t="s">
        <v>251</v>
      </c>
      <c r="O131" s="153">
        <v>3</v>
      </c>
    </row>
    <row r="132" spans="1:104" x14ac:dyDescent="0.25">
      <c r="A132" s="160"/>
      <c r="B132" s="161"/>
      <c r="C132" s="206" t="s">
        <v>252</v>
      </c>
      <c r="D132" s="207"/>
      <c r="E132" s="207"/>
      <c r="F132" s="207"/>
      <c r="G132" s="208"/>
      <c r="L132" s="162" t="s">
        <v>252</v>
      </c>
      <c r="O132" s="153">
        <v>3</v>
      </c>
    </row>
    <row r="133" spans="1:104" x14ac:dyDescent="0.25">
      <c r="A133" s="160"/>
      <c r="B133" s="161"/>
      <c r="C133" s="206" t="s">
        <v>253</v>
      </c>
      <c r="D133" s="207"/>
      <c r="E133" s="207"/>
      <c r="F133" s="207"/>
      <c r="G133" s="208"/>
      <c r="L133" s="162" t="s">
        <v>253</v>
      </c>
      <c r="O133" s="153">
        <v>3</v>
      </c>
    </row>
    <row r="134" spans="1:104" x14ac:dyDescent="0.25">
      <c r="A134" s="160"/>
      <c r="B134" s="161"/>
      <c r="C134" s="206" t="s">
        <v>254</v>
      </c>
      <c r="D134" s="207"/>
      <c r="E134" s="207"/>
      <c r="F134" s="207"/>
      <c r="G134" s="208"/>
      <c r="L134" s="162" t="s">
        <v>254</v>
      </c>
      <c r="O134" s="153">
        <v>3</v>
      </c>
    </row>
    <row r="135" spans="1:104" x14ac:dyDescent="0.25">
      <c r="A135" s="160"/>
      <c r="B135" s="161"/>
      <c r="C135" s="206" t="s">
        <v>255</v>
      </c>
      <c r="D135" s="207"/>
      <c r="E135" s="207"/>
      <c r="F135" s="207"/>
      <c r="G135" s="208"/>
      <c r="L135" s="162" t="s">
        <v>255</v>
      </c>
      <c r="O135" s="153">
        <v>3</v>
      </c>
    </row>
    <row r="136" spans="1:104" x14ac:dyDescent="0.25">
      <c r="A136" s="160"/>
      <c r="B136" s="161"/>
      <c r="C136" s="206" t="s">
        <v>256</v>
      </c>
      <c r="D136" s="207"/>
      <c r="E136" s="207"/>
      <c r="F136" s="207"/>
      <c r="G136" s="208"/>
      <c r="L136" s="162" t="s">
        <v>256</v>
      </c>
      <c r="O136" s="153">
        <v>3</v>
      </c>
    </row>
    <row r="137" spans="1:104" x14ac:dyDescent="0.25">
      <c r="A137" s="160"/>
      <c r="B137" s="161"/>
      <c r="C137" s="206" t="s">
        <v>257</v>
      </c>
      <c r="D137" s="207"/>
      <c r="E137" s="207"/>
      <c r="F137" s="207"/>
      <c r="G137" s="208"/>
      <c r="L137" s="162" t="s">
        <v>257</v>
      </c>
      <c r="O137" s="153">
        <v>3</v>
      </c>
    </row>
    <row r="138" spans="1:104" x14ac:dyDescent="0.25">
      <c r="A138" s="160"/>
      <c r="B138" s="161"/>
      <c r="C138" s="206" t="s">
        <v>258</v>
      </c>
      <c r="D138" s="207"/>
      <c r="E138" s="207"/>
      <c r="F138" s="207"/>
      <c r="G138" s="208"/>
      <c r="L138" s="162" t="s">
        <v>258</v>
      </c>
      <c r="O138" s="153">
        <v>3</v>
      </c>
    </row>
    <row r="139" spans="1:104" x14ac:dyDescent="0.25">
      <c r="A139" s="160"/>
      <c r="B139" s="161"/>
      <c r="C139" s="206" t="s">
        <v>259</v>
      </c>
      <c r="D139" s="207"/>
      <c r="E139" s="207"/>
      <c r="F139" s="207"/>
      <c r="G139" s="208"/>
      <c r="L139" s="162" t="s">
        <v>259</v>
      </c>
      <c r="O139" s="153">
        <v>3</v>
      </c>
    </row>
    <row r="140" spans="1:104" ht="20.399999999999999" x14ac:dyDescent="0.25">
      <c r="A140" s="154">
        <v>40</v>
      </c>
      <c r="B140" s="155" t="s">
        <v>260</v>
      </c>
      <c r="C140" s="156" t="s">
        <v>261</v>
      </c>
      <c r="D140" s="157" t="s">
        <v>226</v>
      </c>
      <c r="E140" s="158"/>
      <c r="F140" s="158"/>
      <c r="G140" s="159">
        <f>E140*F140</f>
        <v>0</v>
      </c>
      <c r="O140" s="153">
        <v>2</v>
      </c>
      <c r="AA140" s="132">
        <v>12</v>
      </c>
      <c r="AB140" s="132">
        <v>0</v>
      </c>
      <c r="AC140" s="132">
        <v>22</v>
      </c>
      <c r="AZ140" s="132">
        <v>2</v>
      </c>
      <c r="BA140" s="132">
        <f>IF(AZ140=1,G140,0)</f>
        <v>0</v>
      </c>
      <c r="BB140" s="132">
        <f>IF(AZ140=2,G140,0)</f>
        <v>0</v>
      </c>
      <c r="BC140" s="132">
        <f>IF(AZ140=3,G140,0)</f>
        <v>0</v>
      </c>
      <c r="BD140" s="132">
        <f>IF(AZ140=4,G140,0)</f>
        <v>0</v>
      </c>
      <c r="BE140" s="132">
        <f>IF(AZ140=5,G140,0)</f>
        <v>0</v>
      </c>
      <c r="CA140" s="153">
        <v>12</v>
      </c>
      <c r="CB140" s="153">
        <v>0</v>
      </c>
      <c r="CZ140" s="132">
        <v>0</v>
      </c>
    </row>
    <row r="141" spans="1:104" x14ac:dyDescent="0.25">
      <c r="A141" s="154">
        <v>41</v>
      </c>
      <c r="B141" s="155" t="s">
        <v>262</v>
      </c>
      <c r="C141" s="156" t="s">
        <v>263</v>
      </c>
      <c r="D141" s="157" t="s">
        <v>264</v>
      </c>
      <c r="E141" s="158"/>
      <c r="F141" s="158"/>
      <c r="G141" s="159">
        <f>E141*F141</f>
        <v>0</v>
      </c>
      <c r="O141" s="153">
        <v>2</v>
      </c>
      <c r="AA141" s="132">
        <v>12</v>
      </c>
      <c r="AB141" s="132">
        <v>0</v>
      </c>
      <c r="AC141" s="132">
        <v>23</v>
      </c>
      <c r="AZ141" s="132">
        <v>2</v>
      </c>
      <c r="BA141" s="132">
        <f>IF(AZ141=1,G141,0)</f>
        <v>0</v>
      </c>
      <c r="BB141" s="132">
        <f>IF(AZ141=2,G141,0)</f>
        <v>0</v>
      </c>
      <c r="BC141" s="132">
        <f>IF(AZ141=3,G141,0)</f>
        <v>0</v>
      </c>
      <c r="BD141" s="132">
        <f>IF(AZ141=4,G141,0)</f>
        <v>0</v>
      </c>
      <c r="BE141" s="132">
        <f>IF(AZ141=5,G141,0)</f>
        <v>0</v>
      </c>
      <c r="CA141" s="153">
        <v>12</v>
      </c>
      <c r="CB141" s="153">
        <v>0</v>
      </c>
      <c r="CZ141" s="132">
        <v>0</v>
      </c>
    </row>
    <row r="142" spans="1:104" ht="21" x14ac:dyDescent="0.25">
      <c r="A142" s="160"/>
      <c r="B142" s="161"/>
      <c r="C142" s="206" t="s">
        <v>265</v>
      </c>
      <c r="D142" s="207"/>
      <c r="E142" s="207"/>
      <c r="F142" s="207"/>
      <c r="G142" s="208"/>
      <c r="L142" s="162" t="s">
        <v>265</v>
      </c>
      <c r="O142" s="153">
        <v>3</v>
      </c>
    </row>
    <row r="143" spans="1:104" x14ac:dyDescent="0.25">
      <c r="A143" s="160"/>
      <c r="B143" s="161"/>
      <c r="C143" s="206" t="s">
        <v>266</v>
      </c>
      <c r="D143" s="207"/>
      <c r="E143" s="207"/>
      <c r="F143" s="207"/>
      <c r="G143" s="208"/>
      <c r="L143" s="162" t="s">
        <v>266</v>
      </c>
      <c r="O143" s="153">
        <v>3</v>
      </c>
    </row>
    <row r="144" spans="1:104" x14ac:dyDescent="0.25">
      <c r="A144" s="160"/>
      <c r="B144" s="161"/>
      <c r="C144" s="206" t="s">
        <v>267</v>
      </c>
      <c r="D144" s="207"/>
      <c r="E144" s="207"/>
      <c r="F144" s="207"/>
      <c r="G144" s="208"/>
      <c r="L144" s="162" t="s">
        <v>267</v>
      </c>
      <c r="O144" s="153">
        <v>3</v>
      </c>
    </row>
    <row r="145" spans="1:104" x14ac:dyDescent="0.25">
      <c r="A145" s="160"/>
      <c r="B145" s="161"/>
      <c r="C145" s="206" t="s">
        <v>268</v>
      </c>
      <c r="D145" s="207"/>
      <c r="E145" s="207"/>
      <c r="F145" s="207"/>
      <c r="G145" s="208"/>
      <c r="L145" s="162" t="s">
        <v>268</v>
      </c>
      <c r="O145" s="153">
        <v>3</v>
      </c>
    </row>
    <row r="146" spans="1:104" x14ac:dyDescent="0.25">
      <c r="A146" s="160"/>
      <c r="B146" s="161"/>
      <c r="C146" s="206" t="s">
        <v>269</v>
      </c>
      <c r="D146" s="207"/>
      <c r="E146" s="207"/>
      <c r="F146" s="207"/>
      <c r="G146" s="208"/>
      <c r="L146" s="162" t="s">
        <v>269</v>
      </c>
      <c r="O146" s="153">
        <v>3</v>
      </c>
    </row>
    <row r="147" spans="1:104" x14ac:dyDescent="0.25">
      <c r="A147" s="160"/>
      <c r="B147" s="161"/>
      <c r="C147" s="206" t="s">
        <v>270</v>
      </c>
      <c r="D147" s="207"/>
      <c r="E147" s="207"/>
      <c r="F147" s="207"/>
      <c r="G147" s="208"/>
      <c r="L147" s="162" t="s">
        <v>270</v>
      </c>
      <c r="O147" s="153">
        <v>3</v>
      </c>
    </row>
    <row r="148" spans="1:104" x14ac:dyDescent="0.25">
      <c r="A148" s="160"/>
      <c r="B148" s="161"/>
      <c r="C148" s="206" t="s">
        <v>271</v>
      </c>
      <c r="D148" s="207"/>
      <c r="E148" s="207"/>
      <c r="F148" s="207"/>
      <c r="G148" s="208"/>
      <c r="L148" s="162" t="s">
        <v>271</v>
      </c>
      <c r="O148" s="153">
        <v>3</v>
      </c>
    </row>
    <row r="149" spans="1:104" x14ac:dyDescent="0.25">
      <c r="A149" s="160"/>
      <c r="B149" s="161"/>
      <c r="C149" s="206" t="s">
        <v>272</v>
      </c>
      <c r="D149" s="207"/>
      <c r="E149" s="207"/>
      <c r="F149" s="207"/>
      <c r="G149" s="208"/>
      <c r="L149" s="162" t="s">
        <v>272</v>
      </c>
      <c r="O149" s="153">
        <v>3</v>
      </c>
    </row>
    <row r="150" spans="1:104" x14ac:dyDescent="0.25">
      <c r="A150" s="160"/>
      <c r="B150" s="161"/>
      <c r="C150" s="206" t="s">
        <v>273</v>
      </c>
      <c r="D150" s="207"/>
      <c r="E150" s="207"/>
      <c r="F150" s="207"/>
      <c r="G150" s="208"/>
      <c r="L150" s="162" t="s">
        <v>273</v>
      </c>
      <c r="O150" s="153">
        <v>3</v>
      </c>
    </row>
    <row r="151" spans="1:104" x14ac:dyDescent="0.25">
      <c r="A151" s="160"/>
      <c r="B151" s="161"/>
      <c r="C151" s="206" t="s">
        <v>274</v>
      </c>
      <c r="D151" s="207"/>
      <c r="E151" s="207"/>
      <c r="F151" s="207"/>
      <c r="G151" s="208"/>
      <c r="L151" s="162" t="s">
        <v>274</v>
      </c>
      <c r="O151" s="153">
        <v>3</v>
      </c>
    </row>
    <row r="152" spans="1:104" x14ac:dyDescent="0.25">
      <c r="A152" s="160"/>
      <c r="B152" s="161"/>
      <c r="C152" s="206" t="s">
        <v>275</v>
      </c>
      <c r="D152" s="207"/>
      <c r="E152" s="207"/>
      <c r="F152" s="207"/>
      <c r="G152" s="208"/>
      <c r="L152" s="162" t="s">
        <v>275</v>
      </c>
      <c r="O152" s="153">
        <v>3</v>
      </c>
    </row>
    <row r="153" spans="1:104" x14ac:dyDescent="0.25">
      <c r="A153" s="160"/>
      <c r="B153" s="161"/>
      <c r="C153" s="206" t="s">
        <v>276</v>
      </c>
      <c r="D153" s="207"/>
      <c r="E153" s="207"/>
      <c r="F153" s="207"/>
      <c r="G153" s="208"/>
      <c r="L153" s="162" t="s">
        <v>276</v>
      </c>
      <c r="O153" s="153">
        <v>3</v>
      </c>
    </row>
    <row r="154" spans="1:104" x14ac:dyDescent="0.25">
      <c r="A154" s="160"/>
      <c r="B154" s="161"/>
      <c r="C154" s="206" t="s">
        <v>277</v>
      </c>
      <c r="D154" s="207"/>
      <c r="E154" s="207"/>
      <c r="F154" s="207"/>
      <c r="G154" s="208"/>
      <c r="L154" s="162" t="s">
        <v>277</v>
      </c>
      <c r="O154" s="153">
        <v>3</v>
      </c>
    </row>
    <row r="155" spans="1:104" x14ac:dyDescent="0.25">
      <c r="A155" s="160"/>
      <c r="B155" s="161"/>
      <c r="C155" s="206" t="s">
        <v>278</v>
      </c>
      <c r="D155" s="207"/>
      <c r="E155" s="207"/>
      <c r="F155" s="207"/>
      <c r="G155" s="208"/>
      <c r="L155" s="162" t="s">
        <v>278</v>
      </c>
      <c r="O155" s="153">
        <v>3</v>
      </c>
    </row>
    <row r="156" spans="1:104" x14ac:dyDescent="0.25">
      <c r="A156" s="160"/>
      <c r="B156" s="161"/>
      <c r="C156" s="206" t="s">
        <v>279</v>
      </c>
      <c r="D156" s="207"/>
      <c r="E156" s="207"/>
      <c r="F156" s="207"/>
      <c r="G156" s="208"/>
      <c r="L156" s="162" t="s">
        <v>279</v>
      </c>
      <c r="O156" s="153">
        <v>3</v>
      </c>
    </row>
    <row r="157" spans="1:104" x14ac:dyDescent="0.25">
      <c r="A157" s="160"/>
      <c r="B157" s="161"/>
      <c r="C157" s="206" t="s">
        <v>280</v>
      </c>
      <c r="D157" s="207"/>
      <c r="E157" s="207"/>
      <c r="F157" s="207"/>
      <c r="G157" s="208"/>
      <c r="L157" s="162" t="s">
        <v>280</v>
      </c>
      <c r="O157" s="153">
        <v>3</v>
      </c>
    </row>
    <row r="158" spans="1:104" x14ac:dyDescent="0.25">
      <c r="A158" s="160"/>
      <c r="B158" s="161"/>
      <c r="C158" s="206" t="s">
        <v>281</v>
      </c>
      <c r="D158" s="207"/>
      <c r="E158" s="207"/>
      <c r="F158" s="207"/>
      <c r="G158" s="208"/>
      <c r="L158" s="162" t="s">
        <v>281</v>
      </c>
      <c r="O158" s="153">
        <v>3</v>
      </c>
    </row>
    <row r="159" spans="1:104" x14ac:dyDescent="0.25">
      <c r="A159" s="154">
        <v>42</v>
      </c>
      <c r="B159" s="155" t="s">
        <v>282</v>
      </c>
      <c r="C159" s="156" t="s">
        <v>283</v>
      </c>
      <c r="D159" s="157" t="s">
        <v>62</v>
      </c>
      <c r="E159" s="158"/>
      <c r="F159" s="158"/>
      <c r="G159" s="159">
        <f>E159*F159</f>
        <v>0</v>
      </c>
      <c r="O159" s="153">
        <v>2</v>
      </c>
      <c r="AA159" s="132">
        <v>7</v>
      </c>
      <c r="AB159" s="132">
        <v>1002</v>
      </c>
      <c r="AC159" s="132">
        <v>5</v>
      </c>
      <c r="AZ159" s="132">
        <v>2</v>
      </c>
      <c r="BA159" s="132">
        <f>IF(AZ159=1,G159,0)</f>
        <v>0</v>
      </c>
      <c r="BB159" s="132">
        <f>IF(AZ159=2,G159,0)</f>
        <v>0</v>
      </c>
      <c r="BC159" s="132">
        <f>IF(AZ159=3,G159,0)</f>
        <v>0</v>
      </c>
      <c r="BD159" s="132">
        <f>IF(AZ159=4,G159,0)</f>
        <v>0</v>
      </c>
      <c r="BE159" s="132">
        <f>IF(AZ159=5,G159,0)</f>
        <v>0</v>
      </c>
      <c r="CA159" s="153">
        <v>7</v>
      </c>
      <c r="CB159" s="153">
        <v>1002</v>
      </c>
      <c r="CZ159" s="132">
        <v>0</v>
      </c>
    </row>
    <row r="160" spans="1:104" x14ac:dyDescent="0.25">
      <c r="A160" s="167"/>
      <c r="B160" s="168" t="s">
        <v>75</v>
      </c>
      <c r="C160" s="169" t="str">
        <f>CONCATENATE(B71," ",C71)</f>
        <v>732 Strojovny</v>
      </c>
      <c r="D160" s="170"/>
      <c r="E160" s="171"/>
      <c r="F160" s="172"/>
      <c r="G160" s="173">
        <f>SUM(G71:G159)</f>
        <v>0</v>
      </c>
      <c r="O160" s="153">
        <v>4</v>
      </c>
      <c r="BA160" s="174">
        <f>SUM(BA71:BA159)</f>
        <v>0</v>
      </c>
      <c r="BB160" s="174">
        <f>SUM(BB71:BB159)</f>
        <v>0</v>
      </c>
      <c r="BC160" s="174">
        <f>SUM(BC71:BC159)</f>
        <v>0</v>
      </c>
      <c r="BD160" s="174">
        <f>SUM(BD71:BD159)</f>
        <v>0</v>
      </c>
      <c r="BE160" s="174">
        <f>SUM(BE71:BE159)</f>
        <v>0</v>
      </c>
    </row>
    <row r="161" spans="1:104" x14ac:dyDescent="0.25">
      <c r="A161" s="147" t="s">
        <v>74</v>
      </c>
      <c r="B161" s="148" t="s">
        <v>284</v>
      </c>
      <c r="C161" s="149" t="s">
        <v>285</v>
      </c>
      <c r="D161" s="150"/>
      <c r="E161" s="151"/>
      <c r="F161" s="151"/>
      <c r="G161" s="152"/>
      <c r="O161" s="153">
        <v>1</v>
      </c>
    </row>
    <row r="162" spans="1:104" x14ac:dyDescent="0.25">
      <c r="A162" s="154">
        <v>43</v>
      </c>
      <c r="B162" s="155" t="s">
        <v>286</v>
      </c>
      <c r="C162" s="156" t="s">
        <v>287</v>
      </c>
      <c r="D162" s="157" t="s">
        <v>288</v>
      </c>
      <c r="E162" s="158"/>
      <c r="F162" s="158"/>
      <c r="G162" s="159">
        <f>E162*F162</f>
        <v>0</v>
      </c>
      <c r="O162" s="153">
        <v>2</v>
      </c>
      <c r="AA162" s="132">
        <v>1</v>
      </c>
      <c r="AB162" s="132">
        <v>7</v>
      </c>
      <c r="AC162" s="132">
        <v>7</v>
      </c>
      <c r="AZ162" s="132">
        <v>2</v>
      </c>
      <c r="BA162" s="132">
        <f>IF(AZ162=1,G162,0)</f>
        <v>0</v>
      </c>
      <c r="BB162" s="132">
        <f>IF(AZ162=2,G162,0)</f>
        <v>0</v>
      </c>
      <c r="BC162" s="132">
        <f>IF(AZ162=3,G162,0)</f>
        <v>0</v>
      </c>
      <c r="BD162" s="132">
        <f>IF(AZ162=4,G162,0)</f>
        <v>0</v>
      </c>
      <c r="BE162" s="132">
        <f>IF(AZ162=5,G162,0)</f>
        <v>0</v>
      </c>
      <c r="CA162" s="153">
        <v>1</v>
      </c>
      <c r="CB162" s="153">
        <v>7</v>
      </c>
      <c r="CZ162" s="132">
        <v>6.96E-3</v>
      </c>
    </row>
    <row r="163" spans="1:104" x14ac:dyDescent="0.25">
      <c r="A163" s="160"/>
      <c r="B163" s="163"/>
      <c r="C163" s="204" t="s">
        <v>91</v>
      </c>
      <c r="D163" s="205"/>
      <c r="E163" s="164"/>
      <c r="F163" s="165"/>
      <c r="G163" s="166"/>
      <c r="M163" s="162" t="s">
        <v>91</v>
      </c>
      <c r="O163" s="153"/>
    </row>
    <row r="164" spans="1:104" x14ac:dyDescent="0.25">
      <c r="A164" s="160"/>
      <c r="B164" s="163"/>
      <c r="C164" s="204" t="s">
        <v>92</v>
      </c>
      <c r="D164" s="205"/>
      <c r="E164" s="164"/>
      <c r="F164" s="165"/>
      <c r="G164" s="166"/>
      <c r="M164" s="162" t="s">
        <v>92</v>
      </c>
      <c r="O164" s="153"/>
    </row>
    <row r="165" spans="1:104" x14ac:dyDescent="0.25">
      <c r="A165" s="160"/>
      <c r="B165" s="163"/>
      <c r="C165" s="204" t="s">
        <v>93</v>
      </c>
      <c r="D165" s="205"/>
      <c r="E165" s="164"/>
      <c r="F165" s="165"/>
      <c r="G165" s="166"/>
      <c r="M165" s="162" t="s">
        <v>93</v>
      </c>
      <c r="O165" s="153"/>
    </row>
    <row r="166" spans="1:104" x14ac:dyDescent="0.25">
      <c r="A166" s="160"/>
      <c r="B166" s="163"/>
      <c r="C166" s="204" t="s">
        <v>94</v>
      </c>
      <c r="D166" s="205"/>
      <c r="E166" s="164"/>
      <c r="F166" s="165"/>
      <c r="G166" s="166"/>
      <c r="M166" s="162" t="s">
        <v>94</v>
      </c>
      <c r="O166" s="153"/>
    </row>
    <row r="167" spans="1:104" x14ac:dyDescent="0.25">
      <c r="A167" s="160"/>
      <c r="B167" s="163"/>
      <c r="C167" s="204" t="s">
        <v>95</v>
      </c>
      <c r="D167" s="205"/>
      <c r="E167" s="164"/>
      <c r="F167" s="165"/>
      <c r="G167" s="166"/>
      <c r="M167" s="162" t="s">
        <v>95</v>
      </c>
      <c r="O167" s="153"/>
    </row>
    <row r="168" spans="1:104" x14ac:dyDescent="0.25">
      <c r="A168" s="154">
        <v>44</v>
      </c>
      <c r="B168" s="155" t="s">
        <v>289</v>
      </c>
      <c r="C168" s="156" t="s">
        <v>290</v>
      </c>
      <c r="D168" s="157" t="s">
        <v>288</v>
      </c>
      <c r="E168" s="158"/>
      <c r="F168" s="158"/>
      <c r="G168" s="159">
        <f>E168*F168</f>
        <v>0</v>
      </c>
      <c r="O168" s="153">
        <v>2</v>
      </c>
      <c r="AA168" s="132">
        <v>1</v>
      </c>
      <c r="AB168" s="132">
        <v>7</v>
      </c>
      <c r="AC168" s="132">
        <v>7</v>
      </c>
      <c r="AZ168" s="132">
        <v>2</v>
      </c>
      <c r="BA168" s="132">
        <f>IF(AZ168=1,G168,0)</f>
        <v>0</v>
      </c>
      <c r="BB168" s="132">
        <f>IF(AZ168=2,G168,0)</f>
        <v>0</v>
      </c>
      <c r="BC168" s="132">
        <f>IF(AZ168=3,G168,0)</f>
        <v>0</v>
      </c>
      <c r="BD168" s="132">
        <f>IF(AZ168=4,G168,0)</f>
        <v>0</v>
      </c>
      <c r="BE168" s="132">
        <f>IF(AZ168=5,G168,0)</f>
        <v>0</v>
      </c>
      <c r="CA168" s="153">
        <v>1</v>
      </c>
      <c r="CB168" s="153">
        <v>7</v>
      </c>
      <c r="CZ168" s="132">
        <v>8.7600000000000004E-3</v>
      </c>
    </row>
    <row r="169" spans="1:104" x14ac:dyDescent="0.25">
      <c r="A169" s="154">
        <v>45</v>
      </c>
      <c r="B169" s="155" t="s">
        <v>291</v>
      </c>
      <c r="C169" s="156" t="s">
        <v>292</v>
      </c>
      <c r="D169" s="157" t="s">
        <v>288</v>
      </c>
      <c r="E169" s="158"/>
      <c r="F169" s="158"/>
      <c r="G169" s="159">
        <f>E169*F169</f>
        <v>0</v>
      </c>
      <c r="O169" s="153">
        <v>2</v>
      </c>
      <c r="AA169" s="132">
        <v>1</v>
      </c>
      <c r="AB169" s="132">
        <v>7</v>
      </c>
      <c r="AC169" s="132">
        <v>7</v>
      </c>
      <c r="AZ169" s="132">
        <v>2</v>
      </c>
      <c r="BA169" s="132">
        <f>IF(AZ169=1,G169,0)</f>
        <v>0</v>
      </c>
      <c r="BB169" s="132">
        <f>IF(AZ169=2,G169,0)</f>
        <v>0</v>
      </c>
      <c r="BC169" s="132">
        <f>IF(AZ169=3,G169,0)</f>
        <v>0</v>
      </c>
      <c r="BD169" s="132">
        <f>IF(AZ169=4,G169,0)</f>
        <v>0</v>
      </c>
      <c r="BE169" s="132">
        <f>IF(AZ169=5,G169,0)</f>
        <v>0</v>
      </c>
      <c r="CA169" s="153">
        <v>1</v>
      </c>
      <c r="CB169" s="153">
        <v>7</v>
      </c>
      <c r="CZ169" s="132">
        <v>5.0600000000000003E-3</v>
      </c>
    </row>
    <row r="170" spans="1:104" x14ac:dyDescent="0.25">
      <c r="A170" s="160"/>
      <c r="B170" s="163"/>
      <c r="C170" s="204" t="s">
        <v>91</v>
      </c>
      <c r="D170" s="205"/>
      <c r="E170" s="164"/>
      <c r="F170" s="165"/>
      <c r="G170" s="166"/>
      <c r="M170" s="162" t="s">
        <v>91</v>
      </c>
      <c r="O170" s="153"/>
    </row>
    <row r="171" spans="1:104" x14ac:dyDescent="0.25">
      <c r="A171" s="160"/>
      <c r="B171" s="163"/>
      <c r="C171" s="204" t="s">
        <v>92</v>
      </c>
      <c r="D171" s="205"/>
      <c r="E171" s="164"/>
      <c r="F171" s="165"/>
      <c r="G171" s="166"/>
      <c r="M171" s="162" t="s">
        <v>92</v>
      </c>
      <c r="O171" s="153"/>
    </row>
    <row r="172" spans="1:104" x14ac:dyDescent="0.25">
      <c r="A172" s="160"/>
      <c r="B172" s="163"/>
      <c r="C172" s="204" t="s">
        <v>93</v>
      </c>
      <c r="D172" s="205"/>
      <c r="E172" s="164"/>
      <c r="F172" s="165"/>
      <c r="G172" s="166"/>
      <c r="M172" s="162" t="s">
        <v>93</v>
      </c>
      <c r="O172" s="153"/>
    </row>
    <row r="173" spans="1:104" x14ac:dyDescent="0.25">
      <c r="A173" s="160"/>
      <c r="B173" s="163"/>
      <c r="C173" s="204" t="s">
        <v>94</v>
      </c>
      <c r="D173" s="205"/>
      <c r="E173" s="164"/>
      <c r="F173" s="165"/>
      <c r="G173" s="166"/>
      <c r="M173" s="162" t="s">
        <v>94</v>
      </c>
      <c r="O173" s="153"/>
    </row>
    <row r="174" spans="1:104" x14ac:dyDescent="0.25">
      <c r="A174" s="160"/>
      <c r="B174" s="163"/>
      <c r="C174" s="204" t="s">
        <v>95</v>
      </c>
      <c r="D174" s="205"/>
      <c r="E174" s="164"/>
      <c r="F174" s="165"/>
      <c r="G174" s="166"/>
      <c r="M174" s="162" t="s">
        <v>95</v>
      </c>
      <c r="O174" s="153"/>
    </row>
    <row r="175" spans="1:104" x14ac:dyDescent="0.25">
      <c r="A175" s="154">
        <v>46</v>
      </c>
      <c r="B175" s="155" t="s">
        <v>293</v>
      </c>
      <c r="C175" s="156" t="s">
        <v>294</v>
      </c>
      <c r="D175" s="157" t="s">
        <v>288</v>
      </c>
      <c r="E175" s="158"/>
      <c r="F175" s="158"/>
      <c r="G175" s="159">
        <f>E175*F175</f>
        <v>0</v>
      </c>
      <c r="O175" s="153">
        <v>2</v>
      </c>
      <c r="AA175" s="132">
        <v>1</v>
      </c>
      <c r="AB175" s="132">
        <v>7</v>
      </c>
      <c r="AC175" s="132">
        <v>7</v>
      </c>
      <c r="AZ175" s="132">
        <v>2</v>
      </c>
      <c r="BA175" s="132">
        <f>IF(AZ175=1,G175,0)</f>
        <v>0</v>
      </c>
      <c r="BB175" s="132">
        <f>IF(AZ175=2,G175,0)</f>
        <v>0</v>
      </c>
      <c r="BC175" s="132">
        <f>IF(AZ175=3,G175,0)</f>
        <v>0</v>
      </c>
      <c r="BD175" s="132">
        <f>IF(AZ175=4,G175,0)</f>
        <v>0</v>
      </c>
      <c r="BE175" s="132">
        <f>IF(AZ175=5,G175,0)</f>
        <v>0</v>
      </c>
      <c r="CA175" s="153">
        <v>1</v>
      </c>
      <c r="CB175" s="153">
        <v>7</v>
      </c>
      <c r="CZ175" s="132">
        <v>5.0499999999999998E-3</v>
      </c>
    </row>
    <row r="176" spans="1:104" x14ac:dyDescent="0.25">
      <c r="A176" s="154">
        <v>47</v>
      </c>
      <c r="B176" s="155" t="s">
        <v>295</v>
      </c>
      <c r="C176" s="156" t="s">
        <v>296</v>
      </c>
      <c r="D176" s="157" t="s">
        <v>288</v>
      </c>
      <c r="E176" s="158"/>
      <c r="F176" s="158"/>
      <c r="G176" s="159">
        <f>E176*F176</f>
        <v>0</v>
      </c>
      <c r="O176" s="153">
        <v>2</v>
      </c>
      <c r="AA176" s="132">
        <v>1</v>
      </c>
      <c r="AB176" s="132">
        <v>7</v>
      </c>
      <c r="AC176" s="132">
        <v>7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53">
        <v>1</v>
      </c>
      <c r="CB176" s="153">
        <v>7</v>
      </c>
      <c r="CZ176" s="132">
        <v>0</v>
      </c>
    </row>
    <row r="177" spans="1:104" x14ac:dyDescent="0.25">
      <c r="A177" s="154">
        <v>48</v>
      </c>
      <c r="B177" s="155" t="s">
        <v>297</v>
      </c>
      <c r="C177" s="156" t="s">
        <v>298</v>
      </c>
      <c r="D177" s="157" t="s">
        <v>288</v>
      </c>
      <c r="E177" s="158"/>
      <c r="F177" s="158"/>
      <c r="G177" s="159">
        <f>E177*F177</f>
        <v>0</v>
      </c>
      <c r="O177" s="153">
        <v>2</v>
      </c>
      <c r="AA177" s="132">
        <v>1</v>
      </c>
      <c r="AB177" s="132">
        <v>7</v>
      </c>
      <c r="AC177" s="132">
        <v>7</v>
      </c>
      <c r="AZ177" s="132">
        <v>2</v>
      </c>
      <c r="BA177" s="132">
        <f>IF(AZ177=1,G177,0)</f>
        <v>0</v>
      </c>
      <c r="BB177" s="132">
        <f>IF(AZ177=2,G177,0)</f>
        <v>0</v>
      </c>
      <c r="BC177" s="132">
        <f>IF(AZ177=3,G177,0)</f>
        <v>0</v>
      </c>
      <c r="BD177" s="132">
        <f>IF(AZ177=4,G177,0)</f>
        <v>0</v>
      </c>
      <c r="BE177" s="132">
        <f>IF(AZ177=5,G177,0)</f>
        <v>0</v>
      </c>
      <c r="CA177" s="153">
        <v>1</v>
      </c>
      <c r="CB177" s="153">
        <v>7</v>
      </c>
      <c r="CZ177" s="132">
        <v>0</v>
      </c>
    </row>
    <row r="178" spans="1:104" x14ac:dyDescent="0.25">
      <c r="A178" s="154">
        <v>49</v>
      </c>
      <c r="B178" s="155" t="s">
        <v>299</v>
      </c>
      <c r="C178" s="156" t="s">
        <v>300</v>
      </c>
      <c r="D178" s="157" t="s">
        <v>62</v>
      </c>
      <c r="E178" s="158"/>
      <c r="F178" s="158"/>
      <c r="G178" s="159">
        <f>E178*F178</f>
        <v>0</v>
      </c>
      <c r="O178" s="153">
        <v>2</v>
      </c>
      <c r="AA178" s="132">
        <v>7</v>
      </c>
      <c r="AB178" s="132">
        <v>1002</v>
      </c>
      <c r="AC178" s="132">
        <v>5</v>
      </c>
      <c r="AZ178" s="132">
        <v>2</v>
      </c>
      <c r="BA178" s="132">
        <f>IF(AZ178=1,G178,0)</f>
        <v>0</v>
      </c>
      <c r="BB178" s="132">
        <f>IF(AZ178=2,G178,0)</f>
        <v>0</v>
      </c>
      <c r="BC178" s="132">
        <f>IF(AZ178=3,G178,0)</f>
        <v>0</v>
      </c>
      <c r="BD178" s="132">
        <f>IF(AZ178=4,G178,0)</f>
        <v>0</v>
      </c>
      <c r="BE178" s="132">
        <f>IF(AZ178=5,G178,0)</f>
        <v>0</v>
      </c>
      <c r="CA178" s="153">
        <v>7</v>
      </c>
      <c r="CB178" s="153">
        <v>1002</v>
      </c>
      <c r="CZ178" s="132">
        <v>0</v>
      </c>
    </row>
    <row r="179" spans="1:104" x14ac:dyDescent="0.25">
      <c r="A179" s="167"/>
      <c r="B179" s="168" t="s">
        <v>75</v>
      </c>
      <c r="C179" s="169" t="str">
        <f>CONCATENATE(B161," ",C161)</f>
        <v>733 Rozvod potrubí</v>
      </c>
      <c r="D179" s="170"/>
      <c r="E179" s="171"/>
      <c r="F179" s="172"/>
      <c r="G179" s="173">
        <f>SUM(G161:G178)</f>
        <v>0</v>
      </c>
      <c r="O179" s="153">
        <v>4</v>
      </c>
      <c r="BA179" s="174">
        <f>SUM(BA161:BA178)</f>
        <v>0</v>
      </c>
      <c r="BB179" s="174">
        <f>SUM(BB161:BB178)</f>
        <v>0</v>
      </c>
      <c r="BC179" s="174">
        <f>SUM(BC161:BC178)</f>
        <v>0</v>
      </c>
      <c r="BD179" s="174">
        <f>SUM(BD161:BD178)</f>
        <v>0</v>
      </c>
      <c r="BE179" s="174">
        <f>SUM(BE161:BE178)</f>
        <v>0</v>
      </c>
    </row>
    <row r="180" spans="1:104" x14ac:dyDescent="0.25">
      <c r="A180" s="147" t="s">
        <v>74</v>
      </c>
      <c r="B180" s="148" t="s">
        <v>301</v>
      </c>
      <c r="C180" s="149" t="s">
        <v>302</v>
      </c>
      <c r="D180" s="150"/>
      <c r="E180" s="151"/>
      <c r="F180" s="151"/>
      <c r="G180" s="152"/>
      <c r="O180" s="153">
        <v>1</v>
      </c>
    </row>
    <row r="181" spans="1:104" x14ac:dyDescent="0.25">
      <c r="A181" s="154">
        <v>50</v>
      </c>
      <c r="B181" s="155" t="s">
        <v>303</v>
      </c>
      <c r="C181" s="156" t="s">
        <v>304</v>
      </c>
      <c r="D181" s="157" t="s">
        <v>99</v>
      </c>
      <c r="E181" s="158"/>
      <c r="F181" s="158"/>
      <c r="G181" s="159">
        <f>E181*F181</f>
        <v>0</v>
      </c>
      <c r="O181" s="153">
        <v>2</v>
      </c>
      <c r="AA181" s="132">
        <v>1</v>
      </c>
      <c r="AB181" s="132">
        <v>7</v>
      </c>
      <c r="AC181" s="132">
        <v>7</v>
      </c>
      <c r="AZ181" s="132">
        <v>2</v>
      </c>
      <c r="BA181" s="132">
        <f>IF(AZ181=1,G181,0)</f>
        <v>0</v>
      </c>
      <c r="BB181" s="132">
        <f>IF(AZ181=2,G181,0)</f>
        <v>0</v>
      </c>
      <c r="BC181" s="132">
        <f>IF(AZ181=3,G181,0)</f>
        <v>0</v>
      </c>
      <c r="BD181" s="132">
        <f>IF(AZ181=4,G181,0)</f>
        <v>0</v>
      </c>
      <c r="BE181" s="132">
        <f>IF(AZ181=5,G181,0)</f>
        <v>0</v>
      </c>
      <c r="CA181" s="153">
        <v>1</v>
      </c>
      <c r="CB181" s="153">
        <v>7</v>
      </c>
      <c r="CZ181" s="132">
        <v>5.4899999999999997E-2</v>
      </c>
    </row>
    <row r="182" spans="1:104" x14ac:dyDescent="0.25">
      <c r="A182" s="160"/>
      <c r="B182" s="163"/>
      <c r="C182" s="204" t="s">
        <v>305</v>
      </c>
      <c r="D182" s="205"/>
      <c r="E182" s="164"/>
      <c r="F182" s="165"/>
      <c r="G182" s="166"/>
      <c r="M182" s="162" t="s">
        <v>305</v>
      </c>
      <c r="O182" s="153"/>
    </row>
    <row r="183" spans="1:104" x14ac:dyDescent="0.25">
      <c r="A183" s="160"/>
      <c r="B183" s="163"/>
      <c r="C183" s="204" t="s">
        <v>306</v>
      </c>
      <c r="D183" s="205"/>
      <c r="E183" s="164"/>
      <c r="F183" s="165"/>
      <c r="G183" s="166"/>
      <c r="M183" s="162" t="s">
        <v>306</v>
      </c>
      <c r="O183" s="153"/>
    </row>
    <row r="184" spans="1:104" x14ac:dyDescent="0.25">
      <c r="A184" s="160"/>
      <c r="B184" s="163"/>
      <c r="C184" s="204" t="s">
        <v>307</v>
      </c>
      <c r="D184" s="205"/>
      <c r="E184" s="164"/>
      <c r="F184" s="165"/>
      <c r="G184" s="166"/>
      <c r="M184" s="162" t="s">
        <v>307</v>
      </c>
      <c r="O184" s="153"/>
    </row>
    <row r="185" spans="1:104" x14ac:dyDescent="0.25">
      <c r="A185" s="160"/>
      <c r="B185" s="163"/>
      <c r="C185" s="204" t="s">
        <v>308</v>
      </c>
      <c r="D185" s="205"/>
      <c r="E185" s="164"/>
      <c r="F185" s="165"/>
      <c r="G185" s="166"/>
      <c r="M185" s="162" t="s">
        <v>308</v>
      </c>
      <c r="O185" s="153"/>
    </row>
    <row r="186" spans="1:104" x14ac:dyDescent="0.25">
      <c r="A186" s="160"/>
      <c r="B186" s="163"/>
      <c r="C186" s="204" t="s">
        <v>309</v>
      </c>
      <c r="D186" s="205"/>
      <c r="E186" s="164"/>
      <c r="F186" s="165"/>
      <c r="G186" s="166"/>
      <c r="M186" s="162" t="s">
        <v>309</v>
      </c>
      <c r="O186" s="153"/>
    </row>
    <row r="187" spans="1:104" x14ac:dyDescent="0.25">
      <c r="A187" s="154">
        <v>51</v>
      </c>
      <c r="B187" s="155" t="s">
        <v>310</v>
      </c>
      <c r="C187" s="156" t="s">
        <v>311</v>
      </c>
      <c r="D187" s="157" t="s">
        <v>99</v>
      </c>
      <c r="E187" s="158"/>
      <c r="F187" s="158"/>
      <c r="G187" s="159">
        <f>E187*F187</f>
        <v>0</v>
      </c>
      <c r="O187" s="153">
        <v>2</v>
      </c>
      <c r="AA187" s="132">
        <v>1</v>
      </c>
      <c r="AB187" s="132">
        <v>7</v>
      </c>
      <c r="AC187" s="132">
        <v>7</v>
      </c>
      <c r="AZ187" s="132">
        <v>2</v>
      </c>
      <c r="BA187" s="132">
        <f>IF(AZ187=1,G187,0)</f>
        <v>0</v>
      </c>
      <c r="BB187" s="132">
        <f>IF(AZ187=2,G187,0)</f>
        <v>0</v>
      </c>
      <c r="BC187" s="132">
        <f>IF(AZ187=3,G187,0)</f>
        <v>0</v>
      </c>
      <c r="BD187" s="132">
        <f>IF(AZ187=4,G187,0)</f>
        <v>0</v>
      </c>
      <c r="BE187" s="132">
        <f>IF(AZ187=5,G187,0)</f>
        <v>0</v>
      </c>
      <c r="CA187" s="153">
        <v>1</v>
      </c>
      <c r="CB187" s="153">
        <v>7</v>
      </c>
      <c r="CZ187" s="132">
        <v>0</v>
      </c>
    </row>
    <row r="188" spans="1:104" x14ac:dyDescent="0.25">
      <c r="A188" s="154">
        <v>52</v>
      </c>
      <c r="B188" s="155" t="s">
        <v>312</v>
      </c>
      <c r="C188" s="156" t="s">
        <v>313</v>
      </c>
      <c r="D188" s="157" t="s">
        <v>62</v>
      </c>
      <c r="E188" s="158"/>
      <c r="F188" s="158"/>
      <c r="G188" s="159">
        <f>E188*F188</f>
        <v>0</v>
      </c>
      <c r="O188" s="153">
        <v>2</v>
      </c>
      <c r="AA188" s="132">
        <v>7</v>
      </c>
      <c r="AB188" s="132">
        <v>1002</v>
      </c>
      <c r="AC188" s="132">
        <v>5</v>
      </c>
      <c r="AZ188" s="132">
        <v>2</v>
      </c>
      <c r="BA188" s="132">
        <f>IF(AZ188=1,G188,0)</f>
        <v>0</v>
      </c>
      <c r="BB188" s="132">
        <f>IF(AZ188=2,G188,0)</f>
        <v>0</v>
      </c>
      <c r="BC188" s="132">
        <f>IF(AZ188=3,G188,0)</f>
        <v>0</v>
      </c>
      <c r="BD188" s="132">
        <f>IF(AZ188=4,G188,0)</f>
        <v>0</v>
      </c>
      <c r="BE188" s="132">
        <f>IF(AZ188=5,G188,0)</f>
        <v>0</v>
      </c>
      <c r="CA188" s="153">
        <v>7</v>
      </c>
      <c r="CB188" s="153">
        <v>1002</v>
      </c>
      <c r="CZ188" s="132">
        <v>0</v>
      </c>
    </row>
    <row r="189" spans="1:104" x14ac:dyDescent="0.25">
      <c r="A189" s="154">
        <v>53</v>
      </c>
      <c r="B189" s="155" t="s">
        <v>314</v>
      </c>
      <c r="C189" s="156" t="s">
        <v>315</v>
      </c>
      <c r="D189" s="157" t="s">
        <v>173</v>
      </c>
      <c r="E189" s="158"/>
      <c r="F189" s="158"/>
      <c r="G189" s="159">
        <f>E189*F189</f>
        <v>0</v>
      </c>
      <c r="O189" s="153">
        <v>2</v>
      </c>
      <c r="AA189" s="132">
        <v>10</v>
      </c>
      <c r="AB189" s="132">
        <v>0</v>
      </c>
      <c r="AC189" s="132">
        <v>8</v>
      </c>
      <c r="AZ189" s="132">
        <v>5</v>
      </c>
      <c r="BA189" s="132">
        <f>IF(AZ189=1,G189,0)</f>
        <v>0</v>
      </c>
      <c r="BB189" s="132">
        <f>IF(AZ189=2,G189,0)</f>
        <v>0</v>
      </c>
      <c r="BC189" s="132">
        <f>IF(AZ189=3,G189,0)</f>
        <v>0</v>
      </c>
      <c r="BD189" s="132">
        <f>IF(AZ189=4,G189,0)</f>
        <v>0</v>
      </c>
      <c r="BE189" s="132">
        <f>IF(AZ189=5,G189,0)</f>
        <v>0</v>
      </c>
      <c r="CA189" s="153">
        <v>10</v>
      </c>
      <c r="CB189" s="153">
        <v>0</v>
      </c>
      <c r="CZ189" s="132">
        <v>0</v>
      </c>
    </row>
    <row r="190" spans="1:104" x14ac:dyDescent="0.25">
      <c r="A190" s="167"/>
      <c r="B190" s="168" t="s">
        <v>75</v>
      </c>
      <c r="C190" s="169" t="str">
        <f>CONCATENATE(B180," ",C180)</f>
        <v>735 Otopná tělesa</v>
      </c>
      <c r="D190" s="170"/>
      <c r="E190" s="171"/>
      <c r="F190" s="172"/>
      <c r="G190" s="173">
        <f>SUM(G180:G189)</f>
        <v>0</v>
      </c>
      <c r="O190" s="153">
        <v>4</v>
      </c>
      <c r="BA190" s="174">
        <f>SUM(BA180:BA189)</f>
        <v>0</v>
      </c>
      <c r="BB190" s="174">
        <f>SUM(BB180:BB189)</f>
        <v>0</v>
      </c>
      <c r="BC190" s="174">
        <f>SUM(BC180:BC189)</f>
        <v>0</v>
      </c>
      <c r="BD190" s="174">
        <f>SUM(BD180:BD189)</f>
        <v>0</v>
      </c>
      <c r="BE190" s="174">
        <f>SUM(BE180:BE189)</f>
        <v>0</v>
      </c>
    </row>
    <row r="191" spans="1:104" x14ac:dyDescent="0.25">
      <c r="A191" s="147" t="s">
        <v>74</v>
      </c>
      <c r="B191" s="148" t="s">
        <v>316</v>
      </c>
      <c r="C191" s="149" t="s">
        <v>317</v>
      </c>
      <c r="D191" s="150"/>
      <c r="E191" s="151"/>
      <c r="F191" s="151"/>
      <c r="G191" s="152"/>
      <c r="O191" s="153">
        <v>1</v>
      </c>
    </row>
    <row r="192" spans="1:104" x14ac:dyDescent="0.25">
      <c r="A192" s="154">
        <v>54</v>
      </c>
      <c r="B192" s="155" t="s">
        <v>318</v>
      </c>
      <c r="C192" s="156" t="s">
        <v>319</v>
      </c>
      <c r="D192" s="157" t="s">
        <v>320</v>
      </c>
      <c r="E192" s="158"/>
      <c r="F192" s="158"/>
      <c r="G192" s="159">
        <f>E192*F192</f>
        <v>0</v>
      </c>
      <c r="O192" s="153">
        <v>2</v>
      </c>
      <c r="AA192" s="132">
        <v>12</v>
      </c>
      <c r="AB192" s="132">
        <v>0</v>
      </c>
      <c r="AC192" s="132">
        <v>53</v>
      </c>
      <c r="AZ192" s="132">
        <v>2</v>
      </c>
      <c r="BA192" s="132">
        <f>IF(AZ192=1,G192,0)</f>
        <v>0</v>
      </c>
      <c r="BB192" s="132">
        <f>IF(AZ192=2,G192,0)</f>
        <v>0</v>
      </c>
      <c r="BC192" s="132">
        <f>IF(AZ192=3,G192,0)</f>
        <v>0</v>
      </c>
      <c r="BD192" s="132">
        <f>IF(AZ192=4,G192,0)</f>
        <v>0</v>
      </c>
      <c r="BE192" s="132">
        <f>IF(AZ192=5,G192,0)</f>
        <v>0</v>
      </c>
      <c r="CA192" s="153">
        <v>12</v>
      </c>
      <c r="CB192" s="153">
        <v>0</v>
      </c>
      <c r="CZ192" s="132">
        <v>0</v>
      </c>
    </row>
    <row r="193" spans="1:104" x14ac:dyDescent="0.25">
      <c r="A193" s="160"/>
      <c r="B193" s="163"/>
      <c r="C193" s="204" t="s">
        <v>321</v>
      </c>
      <c r="D193" s="205"/>
      <c r="E193" s="164"/>
      <c r="F193" s="165"/>
      <c r="G193" s="166"/>
      <c r="M193" s="162" t="s">
        <v>321</v>
      </c>
      <c r="O193" s="153"/>
    </row>
    <row r="194" spans="1:104" x14ac:dyDescent="0.25">
      <c r="A194" s="160"/>
      <c r="B194" s="163"/>
      <c r="C194" s="204" t="s">
        <v>322</v>
      </c>
      <c r="D194" s="205"/>
      <c r="E194" s="164"/>
      <c r="F194" s="165"/>
      <c r="G194" s="166"/>
      <c r="M194" s="162" t="s">
        <v>322</v>
      </c>
      <c r="O194" s="153"/>
    </row>
    <row r="195" spans="1:104" x14ac:dyDescent="0.25">
      <c r="A195" s="160"/>
      <c r="B195" s="163"/>
      <c r="C195" s="204" t="s">
        <v>323</v>
      </c>
      <c r="D195" s="205"/>
      <c r="E195" s="164"/>
      <c r="F195" s="165"/>
      <c r="G195" s="166"/>
      <c r="M195" s="162" t="s">
        <v>323</v>
      </c>
      <c r="O195" s="153"/>
    </row>
    <row r="196" spans="1:104" x14ac:dyDescent="0.25">
      <c r="A196" s="160"/>
      <c r="B196" s="163"/>
      <c r="C196" s="204" t="s">
        <v>324</v>
      </c>
      <c r="D196" s="205"/>
      <c r="E196" s="164"/>
      <c r="F196" s="165"/>
      <c r="G196" s="166"/>
      <c r="M196" s="162" t="s">
        <v>324</v>
      </c>
      <c r="O196" s="153"/>
    </row>
    <row r="197" spans="1:104" x14ac:dyDescent="0.25">
      <c r="A197" s="160"/>
      <c r="B197" s="163"/>
      <c r="C197" s="204" t="s">
        <v>325</v>
      </c>
      <c r="D197" s="205"/>
      <c r="E197" s="164"/>
      <c r="F197" s="165"/>
      <c r="G197" s="166"/>
      <c r="M197" s="162" t="s">
        <v>325</v>
      </c>
      <c r="O197" s="153"/>
    </row>
    <row r="198" spans="1:104" x14ac:dyDescent="0.25">
      <c r="A198" s="154">
        <v>55</v>
      </c>
      <c r="B198" s="155" t="s">
        <v>326</v>
      </c>
      <c r="C198" s="156" t="s">
        <v>327</v>
      </c>
      <c r="D198" s="157" t="s">
        <v>320</v>
      </c>
      <c r="E198" s="158"/>
      <c r="F198" s="158"/>
      <c r="G198" s="159">
        <f>E198*F198</f>
        <v>0</v>
      </c>
      <c r="O198" s="153">
        <v>2</v>
      </c>
      <c r="AA198" s="132">
        <v>12</v>
      </c>
      <c r="AB198" s="132">
        <v>0</v>
      </c>
      <c r="AC198" s="132">
        <v>54</v>
      </c>
      <c r="AZ198" s="132">
        <v>2</v>
      </c>
      <c r="BA198" s="132">
        <f>IF(AZ198=1,G198,0)</f>
        <v>0</v>
      </c>
      <c r="BB198" s="132">
        <f>IF(AZ198=2,G198,0)</f>
        <v>0</v>
      </c>
      <c r="BC198" s="132">
        <f>IF(AZ198=3,G198,0)</f>
        <v>0</v>
      </c>
      <c r="BD198" s="132">
        <f>IF(AZ198=4,G198,0)</f>
        <v>0</v>
      </c>
      <c r="BE198" s="132">
        <f>IF(AZ198=5,G198,0)</f>
        <v>0</v>
      </c>
      <c r="CA198" s="153">
        <v>12</v>
      </c>
      <c r="CB198" s="153">
        <v>0</v>
      </c>
      <c r="CZ198" s="132">
        <v>0</v>
      </c>
    </row>
    <row r="199" spans="1:104" x14ac:dyDescent="0.25">
      <c r="A199" s="160"/>
      <c r="B199" s="163"/>
      <c r="C199" s="204" t="s">
        <v>208</v>
      </c>
      <c r="D199" s="205"/>
      <c r="E199" s="164"/>
      <c r="F199" s="165"/>
      <c r="G199" s="166"/>
      <c r="M199" s="162" t="s">
        <v>208</v>
      </c>
      <c r="O199" s="153"/>
    </row>
    <row r="200" spans="1:104" x14ac:dyDescent="0.25">
      <c r="A200" s="160"/>
      <c r="B200" s="163"/>
      <c r="C200" s="204" t="s">
        <v>328</v>
      </c>
      <c r="D200" s="205"/>
      <c r="E200" s="164"/>
      <c r="F200" s="165"/>
      <c r="G200" s="166"/>
      <c r="M200" s="162" t="s">
        <v>328</v>
      </c>
      <c r="O200" s="153"/>
    </row>
    <row r="201" spans="1:104" x14ac:dyDescent="0.25">
      <c r="A201" s="160"/>
      <c r="B201" s="163"/>
      <c r="C201" s="204" t="s">
        <v>329</v>
      </c>
      <c r="D201" s="205"/>
      <c r="E201" s="164"/>
      <c r="F201" s="165"/>
      <c r="G201" s="166"/>
      <c r="M201" s="162" t="s">
        <v>329</v>
      </c>
      <c r="O201" s="153"/>
    </row>
    <row r="202" spans="1:104" x14ac:dyDescent="0.25">
      <c r="A202" s="160"/>
      <c r="B202" s="163"/>
      <c r="C202" s="204" t="s">
        <v>330</v>
      </c>
      <c r="D202" s="205"/>
      <c r="E202" s="164"/>
      <c r="F202" s="165"/>
      <c r="G202" s="166"/>
      <c r="M202" s="162" t="s">
        <v>330</v>
      </c>
      <c r="O202" s="153"/>
    </row>
    <row r="203" spans="1:104" x14ac:dyDescent="0.25">
      <c r="A203" s="160"/>
      <c r="B203" s="163"/>
      <c r="C203" s="204" t="s">
        <v>331</v>
      </c>
      <c r="D203" s="205"/>
      <c r="E203" s="164"/>
      <c r="F203" s="165"/>
      <c r="G203" s="166"/>
      <c r="M203" s="162" t="s">
        <v>331</v>
      </c>
      <c r="O203" s="153"/>
    </row>
    <row r="204" spans="1:104" x14ac:dyDescent="0.25">
      <c r="A204" s="167"/>
      <c r="B204" s="168" t="s">
        <v>75</v>
      </c>
      <c r="C204" s="169" t="str">
        <f>CONCATENATE(B191," ",C191)</f>
        <v>736 Podlahové vytápění</v>
      </c>
      <c r="D204" s="170"/>
      <c r="E204" s="171"/>
      <c r="F204" s="172"/>
      <c r="G204" s="173">
        <f>SUM(G191:G203)</f>
        <v>0</v>
      </c>
      <c r="O204" s="153">
        <v>4</v>
      </c>
      <c r="BA204" s="174">
        <f>SUM(BA191:BA203)</f>
        <v>0</v>
      </c>
      <c r="BB204" s="174">
        <f>SUM(BB191:BB203)</f>
        <v>0</v>
      </c>
      <c r="BC204" s="174">
        <f>SUM(BC191:BC203)</f>
        <v>0</v>
      </c>
      <c r="BD204" s="174">
        <f>SUM(BD191:BD203)</f>
        <v>0</v>
      </c>
      <c r="BE204" s="174">
        <f>SUM(BE191:BE203)</f>
        <v>0</v>
      </c>
    </row>
    <row r="205" spans="1:104" x14ac:dyDescent="0.25">
      <c r="A205" s="147" t="s">
        <v>74</v>
      </c>
      <c r="B205" s="148" t="s">
        <v>332</v>
      </c>
      <c r="C205" s="149" t="s">
        <v>333</v>
      </c>
      <c r="D205" s="150"/>
      <c r="E205" s="151"/>
      <c r="F205" s="151"/>
      <c r="G205" s="152"/>
      <c r="O205" s="153">
        <v>1</v>
      </c>
    </row>
    <row r="206" spans="1:104" x14ac:dyDescent="0.25">
      <c r="A206" s="154">
        <v>56</v>
      </c>
      <c r="B206" s="155" t="s">
        <v>334</v>
      </c>
      <c r="C206" s="156" t="s">
        <v>335</v>
      </c>
      <c r="D206" s="157" t="s">
        <v>336</v>
      </c>
      <c r="E206" s="158"/>
      <c r="F206" s="158"/>
      <c r="G206" s="159">
        <f>E206*F206</f>
        <v>0</v>
      </c>
      <c r="O206" s="153">
        <v>2</v>
      </c>
      <c r="AA206" s="132">
        <v>1</v>
      </c>
      <c r="AB206" s="132">
        <v>7</v>
      </c>
      <c r="AC206" s="132">
        <v>7</v>
      </c>
      <c r="AZ206" s="132">
        <v>2</v>
      </c>
      <c r="BA206" s="132">
        <f>IF(AZ206=1,G206,0)</f>
        <v>0</v>
      </c>
      <c r="BB206" s="132">
        <f>IF(AZ206=2,G206,0)</f>
        <v>0</v>
      </c>
      <c r="BC206" s="132">
        <f>IF(AZ206=3,G206,0)</f>
        <v>0</v>
      </c>
      <c r="BD206" s="132">
        <f>IF(AZ206=4,G206,0)</f>
        <v>0</v>
      </c>
      <c r="BE206" s="132">
        <f>IF(AZ206=5,G206,0)</f>
        <v>0</v>
      </c>
      <c r="CA206" s="153">
        <v>1</v>
      </c>
      <c r="CB206" s="153">
        <v>7</v>
      </c>
      <c r="CZ206" s="132">
        <v>8.0000000000000007E-5</v>
      </c>
    </row>
    <row r="207" spans="1:104" x14ac:dyDescent="0.25">
      <c r="A207" s="160"/>
      <c r="B207" s="161"/>
      <c r="C207" s="206" t="s">
        <v>337</v>
      </c>
      <c r="D207" s="207"/>
      <c r="E207" s="207"/>
      <c r="F207" s="207"/>
      <c r="G207" s="208"/>
      <c r="L207" s="162" t="s">
        <v>337</v>
      </c>
      <c r="O207" s="153">
        <v>3</v>
      </c>
    </row>
    <row r="208" spans="1:104" x14ac:dyDescent="0.25">
      <c r="A208" s="154">
        <v>57</v>
      </c>
      <c r="B208" s="155" t="s">
        <v>338</v>
      </c>
      <c r="C208" s="156" t="s">
        <v>339</v>
      </c>
      <c r="D208" s="157" t="s">
        <v>336</v>
      </c>
      <c r="E208" s="158"/>
      <c r="F208" s="158"/>
      <c r="G208" s="159">
        <f>E208*F208</f>
        <v>0</v>
      </c>
      <c r="O208" s="153">
        <v>2</v>
      </c>
      <c r="AA208" s="132">
        <v>1</v>
      </c>
      <c r="AB208" s="132">
        <v>7</v>
      </c>
      <c r="AC208" s="132">
        <v>7</v>
      </c>
      <c r="AZ208" s="132">
        <v>2</v>
      </c>
      <c r="BA208" s="132">
        <f>IF(AZ208=1,G208,0)</f>
        <v>0</v>
      </c>
      <c r="BB208" s="132">
        <f>IF(AZ208=2,G208,0)</f>
        <v>0</v>
      </c>
      <c r="BC208" s="132">
        <f>IF(AZ208=3,G208,0)</f>
        <v>0</v>
      </c>
      <c r="BD208" s="132">
        <f>IF(AZ208=4,G208,0)</f>
        <v>0</v>
      </c>
      <c r="BE208" s="132">
        <f>IF(AZ208=5,G208,0)</f>
        <v>0</v>
      </c>
      <c r="CA208" s="153">
        <v>1</v>
      </c>
      <c r="CB208" s="153">
        <v>7</v>
      </c>
      <c r="CZ208" s="132">
        <v>6.9999999999999994E-5</v>
      </c>
    </row>
    <row r="209" spans="1:104" x14ac:dyDescent="0.25">
      <c r="A209" s="160"/>
      <c r="B209" s="161"/>
      <c r="C209" s="206" t="s">
        <v>337</v>
      </c>
      <c r="D209" s="207"/>
      <c r="E209" s="207"/>
      <c r="F209" s="207"/>
      <c r="G209" s="208"/>
      <c r="L209" s="162" t="s">
        <v>337</v>
      </c>
      <c r="O209" s="153">
        <v>3</v>
      </c>
    </row>
    <row r="210" spans="1:104" x14ac:dyDescent="0.25">
      <c r="A210" s="154">
        <v>58</v>
      </c>
      <c r="B210" s="155" t="s">
        <v>340</v>
      </c>
      <c r="C210" s="156" t="s">
        <v>341</v>
      </c>
      <c r="D210" s="157" t="s">
        <v>62</v>
      </c>
      <c r="E210" s="158"/>
      <c r="F210" s="158"/>
      <c r="G210" s="159">
        <f>E210*F210</f>
        <v>0</v>
      </c>
      <c r="O210" s="153">
        <v>2</v>
      </c>
      <c r="AA210" s="132">
        <v>7</v>
      </c>
      <c r="AB210" s="132">
        <v>1002</v>
      </c>
      <c r="AC210" s="132">
        <v>5</v>
      </c>
      <c r="AZ210" s="132">
        <v>2</v>
      </c>
      <c r="BA210" s="132">
        <f>IF(AZ210=1,G210,0)</f>
        <v>0</v>
      </c>
      <c r="BB210" s="132">
        <f>IF(AZ210=2,G210,0)</f>
        <v>0</v>
      </c>
      <c r="BC210" s="132">
        <f>IF(AZ210=3,G210,0)</f>
        <v>0</v>
      </c>
      <c r="BD210" s="132">
        <f>IF(AZ210=4,G210,0)</f>
        <v>0</v>
      </c>
      <c r="BE210" s="132">
        <f>IF(AZ210=5,G210,0)</f>
        <v>0</v>
      </c>
      <c r="CA210" s="153">
        <v>7</v>
      </c>
      <c r="CB210" s="153">
        <v>1002</v>
      </c>
      <c r="CZ210" s="132">
        <v>0</v>
      </c>
    </row>
    <row r="211" spans="1:104" x14ac:dyDescent="0.25">
      <c r="A211" s="167"/>
      <c r="B211" s="168" t="s">
        <v>75</v>
      </c>
      <c r="C211" s="169" t="str">
        <f>CONCATENATE(B205," ",C205)</f>
        <v>767 Konstrukce zámečnické</v>
      </c>
      <c r="D211" s="170"/>
      <c r="E211" s="171"/>
      <c r="F211" s="172"/>
      <c r="G211" s="173">
        <f>SUM(G205:G210)</f>
        <v>0</v>
      </c>
      <c r="O211" s="153">
        <v>4</v>
      </c>
      <c r="BA211" s="174">
        <f>SUM(BA205:BA210)</f>
        <v>0</v>
      </c>
      <c r="BB211" s="174">
        <f>SUM(BB205:BB210)</f>
        <v>0</v>
      </c>
      <c r="BC211" s="174">
        <f>SUM(BC205:BC210)</f>
        <v>0</v>
      </c>
      <c r="BD211" s="174">
        <f>SUM(BD205:BD210)</f>
        <v>0</v>
      </c>
      <c r="BE211" s="174">
        <f>SUM(BE205:BE210)</f>
        <v>0</v>
      </c>
    </row>
    <row r="212" spans="1:104" x14ac:dyDescent="0.25">
      <c r="A212" s="147" t="s">
        <v>74</v>
      </c>
      <c r="B212" s="148" t="s">
        <v>342</v>
      </c>
      <c r="C212" s="149" t="s">
        <v>343</v>
      </c>
      <c r="D212" s="150"/>
      <c r="E212" s="151"/>
      <c r="F212" s="151"/>
      <c r="G212" s="152"/>
      <c r="O212" s="153">
        <v>1</v>
      </c>
    </row>
    <row r="213" spans="1:104" x14ac:dyDescent="0.25">
      <c r="A213" s="154">
        <v>59</v>
      </c>
      <c r="B213" s="155" t="s">
        <v>344</v>
      </c>
      <c r="C213" s="156" t="s">
        <v>345</v>
      </c>
      <c r="D213" s="157" t="s">
        <v>320</v>
      </c>
      <c r="E213" s="158"/>
      <c r="F213" s="158"/>
      <c r="G213" s="159">
        <f>E213*F213</f>
        <v>0</v>
      </c>
      <c r="O213" s="153">
        <v>2</v>
      </c>
      <c r="AA213" s="132">
        <v>1</v>
      </c>
      <c r="AB213" s="132">
        <v>7</v>
      </c>
      <c r="AC213" s="132">
        <v>7</v>
      </c>
      <c r="AZ213" s="132">
        <v>2</v>
      </c>
      <c r="BA213" s="132">
        <f>IF(AZ213=1,G213,0)</f>
        <v>0</v>
      </c>
      <c r="BB213" s="132">
        <f>IF(AZ213=2,G213,0)</f>
        <v>0</v>
      </c>
      <c r="BC213" s="132">
        <f>IF(AZ213=3,G213,0)</f>
        <v>0</v>
      </c>
      <c r="BD213" s="132">
        <f>IF(AZ213=4,G213,0)</f>
        <v>0</v>
      </c>
      <c r="BE213" s="132">
        <f>IF(AZ213=5,G213,0)</f>
        <v>0</v>
      </c>
      <c r="CA213" s="153">
        <v>1</v>
      </c>
      <c r="CB213" s="153">
        <v>7</v>
      </c>
      <c r="CZ213" s="132">
        <v>4.6999999999999999E-4</v>
      </c>
    </row>
    <row r="214" spans="1:104" x14ac:dyDescent="0.25">
      <c r="A214" s="167"/>
      <c r="B214" s="168" t="s">
        <v>75</v>
      </c>
      <c r="C214" s="169" t="str">
        <f>CONCATENATE(B212," ",C212)</f>
        <v>783 Nátěry</v>
      </c>
      <c r="D214" s="170"/>
      <c r="E214" s="171"/>
      <c r="F214" s="172"/>
      <c r="G214" s="173">
        <f>SUM(G212:G213)</f>
        <v>0</v>
      </c>
      <c r="O214" s="153">
        <v>4</v>
      </c>
      <c r="BA214" s="174">
        <f>SUM(BA212:BA213)</f>
        <v>0</v>
      </c>
      <c r="BB214" s="174">
        <f>SUM(BB212:BB213)</f>
        <v>0</v>
      </c>
      <c r="BC214" s="174">
        <f>SUM(BC212:BC213)</f>
        <v>0</v>
      </c>
      <c r="BD214" s="174">
        <f>SUM(BD212:BD213)</f>
        <v>0</v>
      </c>
      <c r="BE214" s="174">
        <f>SUM(BE212:BE213)</f>
        <v>0</v>
      </c>
    </row>
    <row r="215" spans="1:104" x14ac:dyDescent="0.25">
      <c r="E215" s="132"/>
    </row>
    <row r="216" spans="1:104" x14ac:dyDescent="0.25">
      <c r="E216" s="132"/>
    </row>
    <row r="217" spans="1:104" x14ac:dyDescent="0.25">
      <c r="E217" s="132"/>
    </row>
    <row r="218" spans="1:104" x14ac:dyDescent="0.25">
      <c r="E218" s="132"/>
    </row>
    <row r="219" spans="1:104" x14ac:dyDescent="0.25">
      <c r="E219" s="132"/>
    </row>
    <row r="220" spans="1:104" x14ac:dyDescent="0.25">
      <c r="E220" s="132"/>
    </row>
    <row r="221" spans="1:104" x14ac:dyDescent="0.25">
      <c r="E221" s="132"/>
    </row>
    <row r="222" spans="1:104" x14ac:dyDescent="0.25">
      <c r="E222" s="132"/>
    </row>
    <row r="223" spans="1:104" x14ac:dyDescent="0.25">
      <c r="E223" s="132"/>
    </row>
    <row r="224" spans="1:104" x14ac:dyDescent="0.25">
      <c r="E224" s="132"/>
    </row>
    <row r="225" spans="5:5" x14ac:dyDescent="0.25">
      <c r="E225" s="132"/>
    </row>
    <row r="226" spans="5:5" x14ac:dyDescent="0.25">
      <c r="E226" s="132"/>
    </row>
    <row r="227" spans="5:5" x14ac:dyDescent="0.25">
      <c r="E227" s="132"/>
    </row>
    <row r="228" spans="5:5" x14ac:dyDescent="0.25">
      <c r="E228" s="132"/>
    </row>
    <row r="229" spans="5:5" x14ac:dyDescent="0.25">
      <c r="E229" s="132"/>
    </row>
    <row r="230" spans="5:5" x14ac:dyDescent="0.25">
      <c r="E230" s="132"/>
    </row>
    <row r="231" spans="5:5" x14ac:dyDescent="0.25">
      <c r="E231" s="132"/>
    </row>
    <row r="232" spans="5:5" x14ac:dyDescent="0.25">
      <c r="E232" s="132"/>
    </row>
    <row r="233" spans="5:5" x14ac:dyDescent="0.25">
      <c r="E233" s="132"/>
    </row>
    <row r="234" spans="5:5" x14ac:dyDescent="0.25">
      <c r="E234" s="132"/>
    </row>
    <row r="235" spans="5:5" x14ac:dyDescent="0.25">
      <c r="E235" s="132"/>
    </row>
    <row r="236" spans="5:5" x14ac:dyDescent="0.25">
      <c r="E236" s="132"/>
    </row>
    <row r="237" spans="5:5" x14ac:dyDescent="0.25">
      <c r="E237" s="132"/>
    </row>
    <row r="238" spans="5:5" x14ac:dyDescent="0.25">
      <c r="E238" s="132"/>
    </row>
    <row r="239" spans="5:5" x14ac:dyDescent="0.25">
      <c r="E239" s="132"/>
    </row>
    <row r="240" spans="5:5" x14ac:dyDescent="0.25">
      <c r="E240" s="132"/>
    </row>
    <row r="241" spans="5:5" x14ac:dyDescent="0.25">
      <c r="E241" s="132"/>
    </row>
    <row r="242" spans="5:5" x14ac:dyDescent="0.25">
      <c r="E242" s="132"/>
    </row>
    <row r="243" spans="5:5" x14ac:dyDescent="0.25">
      <c r="E243" s="132"/>
    </row>
    <row r="244" spans="5:5" x14ac:dyDescent="0.25">
      <c r="E244" s="132"/>
    </row>
    <row r="245" spans="5:5" x14ac:dyDescent="0.25">
      <c r="E245" s="132"/>
    </row>
    <row r="246" spans="5:5" x14ac:dyDescent="0.25">
      <c r="E246" s="132"/>
    </row>
    <row r="247" spans="5:5" x14ac:dyDescent="0.25">
      <c r="E247" s="132"/>
    </row>
    <row r="248" spans="5:5" x14ac:dyDescent="0.25">
      <c r="E248" s="132"/>
    </row>
    <row r="249" spans="5:5" x14ac:dyDescent="0.25">
      <c r="E249" s="132"/>
    </row>
    <row r="250" spans="5:5" x14ac:dyDescent="0.25">
      <c r="E250" s="132"/>
    </row>
    <row r="251" spans="5:5" x14ac:dyDescent="0.25">
      <c r="E251" s="132"/>
    </row>
    <row r="252" spans="5:5" x14ac:dyDescent="0.25">
      <c r="E252" s="132"/>
    </row>
    <row r="253" spans="5:5" x14ac:dyDescent="0.25">
      <c r="E253" s="132"/>
    </row>
    <row r="254" spans="5:5" x14ac:dyDescent="0.25">
      <c r="E254" s="132"/>
    </row>
    <row r="255" spans="5:5" x14ac:dyDescent="0.25">
      <c r="E255" s="132"/>
    </row>
    <row r="256" spans="5:5" x14ac:dyDescent="0.25">
      <c r="E256" s="132"/>
    </row>
    <row r="257" spans="5:5" x14ac:dyDescent="0.25">
      <c r="E257" s="132"/>
    </row>
    <row r="258" spans="5:5" x14ac:dyDescent="0.25">
      <c r="E258" s="132"/>
    </row>
    <row r="259" spans="5:5" x14ac:dyDescent="0.25">
      <c r="E259" s="132"/>
    </row>
    <row r="260" spans="5:5" x14ac:dyDescent="0.25">
      <c r="E260" s="132"/>
    </row>
    <row r="261" spans="5:5" x14ac:dyDescent="0.25">
      <c r="E261" s="132"/>
    </row>
    <row r="262" spans="5:5" x14ac:dyDescent="0.25">
      <c r="E262" s="132"/>
    </row>
    <row r="263" spans="5:5" x14ac:dyDescent="0.25">
      <c r="E263" s="132"/>
    </row>
    <row r="264" spans="5:5" x14ac:dyDescent="0.25">
      <c r="E264" s="132"/>
    </row>
    <row r="265" spans="5:5" x14ac:dyDescent="0.25">
      <c r="E265" s="132"/>
    </row>
    <row r="266" spans="5:5" x14ac:dyDescent="0.25">
      <c r="E266" s="132"/>
    </row>
    <row r="267" spans="5:5" x14ac:dyDescent="0.25">
      <c r="E267" s="132"/>
    </row>
    <row r="268" spans="5:5" x14ac:dyDescent="0.25">
      <c r="E268" s="132"/>
    </row>
    <row r="269" spans="5:5" x14ac:dyDescent="0.25">
      <c r="E269" s="132"/>
    </row>
    <row r="270" spans="5:5" x14ac:dyDescent="0.25">
      <c r="E270" s="132"/>
    </row>
    <row r="271" spans="5:5" x14ac:dyDescent="0.25">
      <c r="E271" s="132"/>
    </row>
    <row r="272" spans="5:5" x14ac:dyDescent="0.25">
      <c r="E272" s="132"/>
    </row>
    <row r="273" spans="1:7" x14ac:dyDescent="0.25">
      <c r="A273" s="175"/>
      <c r="B273" s="175"/>
    </row>
    <row r="274" spans="1:7" x14ac:dyDescent="0.25">
      <c r="C274" s="177"/>
      <c r="D274" s="177"/>
      <c r="E274" s="178"/>
      <c r="F274" s="177"/>
      <c r="G274" s="179"/>
    </row>
    <row r="275" spans="1:7" x14ac:dyDescent="0.25">
      <c r="A275" s="175"/>
      <c r="B275" s="175"/>
    </row>
  </sheetData>
  <mergeCells count="137">
    <mergeCell ref="A1:G1"/>
    <mergeCell ref="A3:B3"/>
    <mergeCell ref="A4:B4"/>
    <mergeCell ref="E4:G4"/>
    <mergeCell ref="C10:G10"/>
    <mergeCell ref="C11:G11"/>
    <mergeCell ref="C12:D12"/>
    <mergeCell ref="C13:D13"/>
    <mergeCell ref="C28:G28"/>
    <mergeCell ref="C38:G38"/>
    <mergeCell ref="C39:G39"/>
    <mergeCell ref="C40:G40"/>
    <mergeCell ref="C41:G41"/>
    <mergeCell ref="C42:G42"/>
    <mergeCell ref="C14:D14"/>
    <mergeCell ref="C15:D15"/>
    <mergeCell ref="C16:D16"/>
    <mergeCell ref="C17:D17"/>
    <mergeCell ref="C24:G24"/>
    <mergeCell ref="C25:G25"/>
    <mergeCell ref="C26:G26"/>
    <mergeCell ref="C27:G27"/>
    <mergeCell ref="C51:G51"/>
    <mergeCell ref="C52:G52"/>
    <mergeCell ref="C53:G53"/>
    <mergeCell ref="C54:G54"/>
    <mergeCell ref="C57:G57"/>
    <mergeCell ref="C58:G58"/>
    <mergeCell ref="C44:G44"/>
    <mergeCell ref="C45:G45"/>
    <mergeCell ref="C46:G46"/>
    <mergeCell ref="C47:G47"/>
    <mergeCell ref="C49:G49"/>
    <mergeCell ref="C50:G50"/>
    <mergeCell ref="C73:G73"/>
    <mergeCell ref="C74:G74"/>
    <mergeCell ref="C77:G77"/>
    <mergeCell ref="C78:G78"/>
    <mergeCell ref="C79:G79"/>
    <mergeCell ref="C80:G80"/>
    <mergeCell ref="C81:G81"/>
    <mergeCell ref="C82:G82"/>
    <mergeCell ref="C59:G59"/>
    <mergeCell ref="C60:G60"/>
    <mergeCell ref="C61:G61"/>
    <mergeCell ref="C63:G63"/>
    <mergeCell ref="C64:G64"/>
    <mergeCell ref="C65:G65"/>
    <mergeCell ref="C95:D95"/>
    <mergeCell ref="C96:D96"/>
    <mergeCell ref="C97:D97"/>
    <mergeCell ref="C98:D98"/>
    <mergeCell ref="C99:D99"/>
    <mergeCell ref="C103:G103"/>
    <mergeCell ref="C83:G83"/>
    <mergeCell ref="C84:G84"/>
    <mergeCell ref="C85:G85"/>
    <mergeCell ref="C86:G86"/>
    <mergeCell ref="C87:G87"/>
    <mergeCell ref="C88:G88"/>
    <mergeCell ref="C113:G113"/>
    <mergeCell ref="C114:G114"/>
    <mergeCell ref="C115:G115"/>
    <mergeCell ref="C116:G116"/>
    <mergeCell ref="C117:G117"/>
    <mergeCell ref="C118:G118"/>
    <mergeCell ref="C107:G107"/>
    <mergeCell ref="C108:G108"/>
    <mergeCell ref="C109:G109"/>
    <mergeCell ref="C110:G110"/>
    <mergeCell ref="C111:G111"/>
    <mergeCell ref="C112:G112"/>
    <mergeCell ref="C125:G125"/>
    <mergeCell ref="C126:G126"/>
    <mergeCell ref="C127:G127"/>
    <mergeCell ref="C128:G128"/>
    <mergeCell ref="C129:G129"/>
    <mergeCell ref="C130:G130"/>
    <mergeCell ref="C119:G119"/>
    <mergeCell ref="C120:G120"/>
    <mergeCell ref="C121:G121"/>
    <mergeCell ref="C122:G122"/>
    <mergeCell ref="C123:G123"/>
    <mergeCell ref="C124:G124"/>
    <mergeCell ref="C137:G137"/>
    <mergeCell ref="C138:G138"/>
    <mergeCell ref="C139:G139"/>
    <mergeCell ref="C142:G142"/>
    <mergeCell ref="C143:G143"/>
    <mergeCell ref="C144:G144"/>
    <mergeCell ref="C131:G131"/>
    <mergeCell ref="C132:G132"/>
    <mergeCell ref="C133:G133"/>
    <mergeCell ref="C134:G134"/>
    <mergeCell ref="C135:G135"/>
    <mergeCell ref="C136:G136"/>
    <mergeCell ref="C151:G151"/>
    <mergeCell ref="C152:G152"/>
    <mergeCell ref="C153:G153"/>
    <mergeCell ref="C154:G154"/>
    <mergeCell ref="C155:G155"/>
    <mergeCell ref="C156:G156"/>
    <mergeCell ref="C145:G145"/>
    <mergeCell ref="C146:G146"/>
    <mergeCell ref="C147:G147"/>
    <mergeCell ref="C148:G148"/>
    <mergeCell ref="C149:G149"/>
    <mergeCell ref="C150:G150"/>
    <mergeCell ref="C171:D171"/>
    <mergeCell ref="C172:D172"/>
    <mergeCell ref="C173:D173"/>
    <mergeCell ref="C174:D174"/>
    <mergeCell ref="C182:D182"/>
    <mergeCell ref="C183:D183"/>
    <mergeCell ref="C184:D184"/>
    <mergeCell ref="C185:D185"/>
    <mergeCell ref="C157:G157"/>
    <mergeCell ref="C158:G158"/>
    <mergeCell ref="C163:D163"/>
    <mergeCell ref="C164:D164"/>
    <mergeCell ref="C165:D165"/>
    <mergeCell ref="C166:D166"/>
    <mergeCell ref="C167:D167"/>
    <mergeCell ref="C170:D170"/>
    <mergeCell ref="C201:D201"/>
    <mergeCell ref="C202:D202"/>
    <mergeCell ref="C203:D203"/>
    <mergeCell ref="C207:G207"/>
    <mergeCell ref="C209:G209"/>
    <mergeCell ref="C186:D186"/>
    <mergeCell ref="C193:D193"/>
    <mergeCell ref="C194:D194"/>
    <mergeCell ref="C195:D195"/>
    <mergeCell ref="C196:D196"/>
    <mergeCell ref="C197:D197"/>
    <mergeCell ref="C199:D199"/>
    <mergeCell ref="C200:D20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1E8C9A-4A2A-448F-BD52-A7680CF66291}"/>
</file>

<file path=customXml/itemProps2.xml><?xml version="1.0" encoding="utf-8"?>
<ds:datastoreItem xmlns:ds="http://schemas.openxmlformats.org/officeDocument/2006/customXml" ds:itemID="{90CD26C9-7AD7-4F6F-B3B4-380558A5C6D4}"/>
</file>

<file path=customXml/itemProps3.xml><?xml version="1.0" encoding="utf-8"?>
<ds:datastoreItem xmlns:ds="http://schemas.openxmlformats.org/officeDocument/2006/customXml" ds:itemID="{CE6CAF96-A8F7-403B-A432-6178BB059E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 Farka</dc:creator>
  <cp:lastModifiedBy>anonym</cp:lastModifiedBy>
  <dcterms:created xsi:type="dcterms:W3CDTF">2022-06-15T11:55:19Z</dcterms:created>
  <dcterms:modified xsi:type="dcterms:W3CDTF">2022-11-15T08:35:46Z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</Properties>
</file>